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440" windowHeight="12240" firstSheet="1" activeTab="1"/>
  </bookViews>
  <sheets>
    <sheet name="2003, 2007, and 2008 over time" sheetId="1" r:id="rId1"/>
    <sheet name="2003-2009" sheetId="2" r:id="rId2"/>
  </sheets>
  <definedNames/>
  <calcPr fullCalcOnLoad="1"/>
</workbook>
</file>

<file path=xl/sharedStrings.xml><?xml version="1.0" encoding="utf-8"?>
<sst xmlns="http://schemas.openxmlformats.org/spreadsheetml/2006/main" count="326" uniqueCount="140">
  <si>
    <t>Agency</t>
  </si>
  <si>
    <t>Oldest Pending Request</t>
  </si>
  <si>
    <t>EDU</t>
  </si>
  <si>
    <t>DOE</t>
  </si>
  <si>
    <t>DOS</t>
  </si>
  <si>
    <t>DOT</t>
  </si>
  <si>
    <t>Amtrak</t>
  </si>
  <si>
    <t>CIA</t>
  </si>
  <si>
    <t>CFTC</t>
  </si>
  <si>
    <t>CPSC</t>
  </si>
  <si>
    <t>EPA</t>
  </si>
  <si>
    <t>EEOC</t>
  </si>
  <si>
    <t>OMB</t>
  </si>
  <si>
    <t>USTR</t>
  </si>
  <si>
    <t>EXIM</t>
  </si>
  <si>
    <t>FCC</t>
  </si>
  <si>
    <t>FDIC</t>
  </si>
  <si>
    <t>FEC</t>
  </si>
  <si>
    <t>FERC</t>
  </si>
  <si>
    <t>FMC</t>
  </si>
  <si>
    <t>FRB</t>
  </si>
  <si>
    <t>FTC</t>
  </si>
  <si>
    <t>GSA</t>
  </si>
  <si>
    <t>MSPB</t>
  </si>
  <si>
    <t>NASA</t>
  </si>
  <si>
    <t>NCUA</t>
  </si>
  <si>
    <t>NEH</t>
  </si>
  <si>
    <t>NIGC</t>
  </si>
  <si>
    <t>NLRB</t>
  </si>
  <si>
    <t>NSF</t>
  </si>
  <si>
    <t>NTSB</t>
  </si>
  <si>
    <t>ODNI</t>
  </si>
  <si>
    <t>OFHEO</t>
  </si>
  <si>
    <t>PBGC</t>
  </si>
  <si>
    <t>RRB</t>
  </si>
  <si>
    <t>SEC</t>
  </si>
  <si>
    <t>SSA</t>
  </si>
  <si>
    <t>TVA</t>
  </si>
  <si>
    <t>DOD</t>
  </si>
  <si>
    <t>NARA</t>
  </si>
  <si>
    <t>TRE</t>
  </si>
  <si>
    <t>DIA</t>
  </si>
  <si>
    <t>DOJ</t>
  </si>
  <si>
    <t>DOA</t>
  </si>
  <si>
    <t>DOI</t>
  </si>
  <si>
    <t>FEMA</t>
  </si>
  <si>
    <t>DOC</t>
  </si>
  <si>
    <t>NRC</t>
  </si>
  <si>
    <t>SBA</t>
  </si>
  <si>
    <t>DOJ-FBI</t>
  </si>
  <si>
    <t>FAA</t>
  </si>
  <si>
    <t>HHS</t>
  </si>
  <si>
    <t>NAVY</t>
  </si>
  <si>
    <t>OPM</t>
  </si>
  <si>
    <t>none</t>
  </si>
  <si>
    <t>DOL - Mine Safety and Health</t>
  </si>
  <si>
    <t>DOT - Federal Motor Carrier Safety</t>
  </si>
  <si>
    <t>DOT - Secretary</t>
  </si>
  <si>
    <t>NGA</t>
  </si>
  <si>
    <t>NRO</t>
  </si>
  <si>
    <t>HUD</t>
  </si>
  <si>
    <t>DHS</t>
  </si>
  <si>
    <t>TSA</t>
  </si>
  <si>
    <t>ICE</t>
  </si>
  <si>
    <t>VET</t>
  </si>
  <si>
    <t>DOD - CEN</t>
  </si>
  <si>
    <t>DOL</t>
  </si>
  <si>
    <t>n/a</t>
  </si>
  <si>
    <t>Change: 2003-2008</t>
  </si>
  <si>
    <t>Change: 2007-2008</t>
  </si>
  <si>
    <t>in days</t>
  </si>
  <si>
    <t>in years</t>
  </si>
  <si>
    <t>FY</t>
  </si>
  <si>
    <t>DNF</t>
  </si>
  <si>
    <t>NCP</t>
  </si>
  <si>
    <t>NMB</t>
  </si>
  <si>
    <t>AMT</t>
  </si>
  <si>
    <t>CFT</t>
  </si>
  <si>
    <t>CPS</t>
  </si>
  <si>
    <t>EOC</t>
  </si>
  <si>
    <t>EIB</t>
  </si>
  <si>
    <t>FDI</t>
  </si>
  <si>
    <t>FER</t>
  </si>
  <si>
    <t>MSP</t>
  </si>
  <si>
    <t>NAR</t>
  </si>
  <si>
    <t>NAS</t>
  </si>
  <si>
    <t>NCU</t>
  </si>
  <si>
    <t>NIG</t>
  </si>
  <si>
    <t>LRB</t>
  </si>
  <si>
    <t>NTB</t>
  </si>
  <si>
    <t>DNI</t>
  </si>
  <si>
    <t>PBG</t>
  </si>
  <si>
    <t>PEA</t>
  </si>
  <si>
    <t>TDA</t>
  </si>
  <si>
    <t>AID</t>
  </si>
  <si>
    <t>AMC</t>
  </si>
  <si>
    <t>BBG</t>
  </si>
  <si>
    <t>BSD</t>
  </si>
  <si>
    <t>CCR</t>
  </si>
  <si>
    <t>CEQ</t>
  </si>
  <si>
    <t>CNS</t>
  </si>
  <si>
    <t>CSH</t>
  </si>
  <si>
    <t>CSO</t>
  </si>
  <si>
    <t>DRG</t>
  </si>
  <si>
    <t>FHF</t>
  </si>
  <si>
    <t>FIC</t>
  </si>
  <si>
    <t>FOM</t>
  </si>
  <si>
    <t>HEO</t>
  </si>
  <si>
    <t>IAF</t>
  </si>
  <si>
    <t>IBW</t>
  </si>
  <si>
    <t>IML</t>
  </si>
  <si>
    <t>ITC</t>
  </si>
  <si>
    <t>LSC</t>
  </si>
  <si>
    <t>MCC</t>
  </si>
  <si>
    <t>NEA</t>
  </si>
  <si>
    <t>OGE</t>
  </si>
  <si>
    <t>OPI</t>
  </si>
  <si>
    <t>OSC</t>
  </si>
  <si>
    <t>OSH</t>
  </si>
  <si>
    <t>OST</t>
  </si>
  <si>
    <t>PRC</t>
  </si>
  <si>
    <t>SSS</t>
  </si>
  <si>
    <t>TIB</t>
  </si>
  <si>
    <t>UCO</t>
  </si>
  <si>
    <t>USP</t>
  </si>
  <si>
    <t>FLR</t>
  </si>
  <si>
    <t>OTR</t>
  </si>
  <si>
    <t xml:space="preserve">Oldest request is more than x months old as of 9/30/09 </t>
  </si>
  <si>
    <t>Sum of Months / Agencies Reporting</t>
  </si>
  <si>
    <t xml:space="preserve">Oldest request is more than x months old as of 9/30/06 </t>
  </si>
  <si>
    <t>Oldest request is more than x months old as of 9/30/07</t>
  </si>
  <si>
    <t>Oldest request is more than x months old as of 9/30/08</t>
  </si>
  <si>
    <t xml:space="preserve">Oldest request is more than x months old as of 11/17/2003 </t>
  </si>
  <si>
    <t>STB</t>
  </si>
  <si>
    <t>MSH</t>
  </si>
  <si>
    <t>FMS</t>
  </si>
  <si>
    <t>10th Oldest Pending Request*</t>
  </si>
  <si>
    <t>2008 Oldest Request - 2009 Oldest Request</t>
  </si>
  <si>
    <t>*If agencies reported fewer than ten oldest pending perfected requests, these figures used the oldest and next oldest reported.</t>
  </si>
  <si>
    <t>Distribution of Ten Oldest FOIA Requests by Agency (FY 2003–FY 2009)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</si>
</sst>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/d;@"/>
    <numFmt numFmtId="167" formatCode="[$-409]mmm\-yy;@"/>
    <numFmt numFmtId="168" formatCode="[$-409]mmmm\ d\,\ yyyy;@"/>
    <numFmt numFmtId="169" formatCode="mm/dd/yy;@"/>
    <numFmt numFmtId="170" formatCode="[$-409]d\-mmm;@"/>
    <numFmt numFmtId="171" formatCode="[$-409]h:mm:ss\ AM/PM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165" fontId="2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7" fontId="2" fillId="0" borderId="10" xfId="0" applyNumberFormat="1" applyFont="1" applyBorder="1" applyAlignment="1">
      <alignment wrapText="1"/>
    </xf>
    <xf numFmtId="167" fontId="6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7" fontId="5" fillId="0" borderId="10" xfId="0" applyNumberFormat="1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7" fontId="0" fillId="0" borderId="10" xfId="0" applyNumberFormat="1" applyBorder="1" applyAlignment="1">
      <alignment horizontal="center" wrapText="1"/>
    </xf>
    <xf numFmtId="167" fontId="0" fillId="0" borderId="10" xfId="0" applyNumberFormat="1" applyFont="1" applyBorder="1" applyAlignment="1">
      <alignment horizontal="center" wrapText="1"/>
    </xf>
    <xf numFmtId="167" fontId="0" fillId="0" borderId="10" xfId="0" applyNumberFormat="1" applyFont="1" applyBorder="1" applyAlignment="1">
      <alignment horizontal="center"/>
    </xf>
    <xf numFmtId="167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168" fontId="2" fillId="0" borderId="0" xfId="0" applyNumberFormat="1" applyFont="1" applyBorder="1" applyAlignment="1">
      <alignment/>
    </xf>
    <xf numFmtId="168" fontId="2" fillId="0" borderId="1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167" fontId="6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 wrapText="1"/>
    </xf>
    <xf numFmtId="167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 wrapText="1"/>
    </xf>
    <xf numFmtId="165" fontId="6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/>
    </xf>
    <xf numFmtId="0" fontId="0" fillId="0" borderId="10" xfId="44" applyNumberFormat="1" applyFont="1" applyBorder="1" applyAlignment="1">
      <alignment horizontal="right"/>
    </xf>
    <xf numFmtId="1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22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zoomScalePageLayoutView="0" workbookViewId="0" topLeftCell="A1">
      <selection activeCell="A1" sqref="A1:I16384"/>
    </sheetView>
  </sheetViews>
  <sheetFormatPr defaultColWidth="9.140625" defaultRowHeight="12.75"/>
  <cols>
    <col min="1" max="1" width="12.140625" style="4" customWidth="1"/>
    <col min="2" max="2" width="8.8515625" style="4" customWidth="1"/>
    <col min="3" max="3" width="9.140625" style="5" customWidth="1"/>
    <col min="4" max="4" width="10.7109375" style="6" customWidth="1"/>
    <col min="5" max="5" width="8.140625" style="34" customWidth="1"/>
    <col min="6" max="6" width="9.421875" style="35" customWidth="1"/>
    <col min="7" max="7" width="3.00390625" style="28" customWidth="1"/>
    <col min="8" max="8" width="10.140625" style="34" customWidth="1"/>
    <col min="9" max="9" width="8.00390625" style="36" customWidth="1"/>
    <col min="10" max="25" width="9.140625" style="25" customWidth="1"/>
    <col min="26" max="26" width="9.140625" style="26" customWidth="1"/>
    <col min="27" max="16384" width="9.140625" style="27" customWidth="1"/>
  </cols>
  <sheetData>
    <row r="1" spans="1:26" s="24" customFormat="1" ht="12.75">
      <c r="A1" s="7"/>
      <c r="B1" s="7">
        <v>2003</v>
      </c>
      <c r="C1" s="8">
        <v>2007</v>
      </c>
      <c r="D1" s="8">
        <v>2008</v>
      </c>
      <c r="E1" s="30" t="s">
        <v>68</v>
      </c>
      <c r="F1" s="31"/>
      <c r="G1" s="32"/>
      <c r="H1" s="30" t="s">
        <v>69</v>
      </c>
      <c r="I1" s="3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</row>
    <row r="2" spans="1:9" ht="38.25">
      <c r="A2" s="21" t="s">
        <v>0</v>
      </c>
      <c r="B2" s="2" t="s">
        <v>1</v>
      </c>
      <c r="C2" s="2" t="s">
        <v>1</v>
      </c>
      <c r="D2" s="2" t="s">
        <v>1</v>
      </c>
      <c r="E2" s="34" t="s">
        <v>70</v>
      </c>
      <c r="F2" s="35" t="s">
        <v>71</v>
      </c>
      <c r="H2" s="34" t="s">
        <v>70</v>
      </c>
      <c r="I2" s="36" t="s">
        <v>71</v>
      </c>
    </row>
    <row r="3" spans="1:26" s="29" customFormat="1" ht="12.75">
      <c r="A3" s="3" t="s">
        <v>52</v>
      </c>
      <c r="B3" s="15">
        <v>37018</v>
      </c>
      <c r="C3" s="18" t="s">
        <v>67</v>
      </c>
      <c r="D3" s="15">
        <v>35825</v>
      </c>
      <c r="E3" s="34">
        <f aca="true" t="shared" si="0" ref="E3:E29">SUM(D3-B3)</f>
        <v>-1193</v>
      </c>
      <c r="F3" s="35">
        <f aca="true" t="shared" si="1" ref="F3:F29">SUM(E3/365)</f>
        <v>-3.2684931506849315</v>
      </c>
      <c r="G3" s="28"/>
      <c r="H3" s="34"/>
      <c r="I3" s="3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6"/>
    </row>
    <row r="4" spans="1:26" s="29" customFormat="1" ht="12.75">
      <c r="A4" s="3" t="s">
        <v>40</v>
      </c>
      <c r="B4" s="15">
        <v>34677</v>
      </c>
      <c r="C4" s="18">
        <v>34036</v>
      </c>
      <c r="D4" s="15">
        <v>34394</v>
      </c>
      <c r="E4" s="34">
        <f t="shared" si="0"/>
        <v>-283</v>
      </c>
      <c r="F4" s="35">
        <f t="shared" si="1"/>
        <v>-0.7753424657534247</v>
      </c>
      <c r="G4" s="28"/>
      <c r="H4" s="34">
        <f>SUM(D4-C4)</f>
        <v>358</v>
      </c>
      <c r="I4" s="36">
        <f>SUM(H4/365)</f>
        <v>0.9808219178082191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</row>
    <row r="5" spans="1:26" s="29" customFormat="1" ht="12.75">
      <c r="A5" s="1" t="s">
        <v>44</v>
      </c>
      <c r="B5" s="15">
        <v>35514</v>
      </c>
      <c r="C5" s="18">
        <v>35499</v>
      </c>
      <c r="D5" s="15">
        <v>35555</v>
      </c>
      <c r="E5" s="34">
        <f t="shared" si="0"/>
        <v>41</v>
      </c>
      <c r="F5" s="35">
        <f t="shared" si="1"/>
        <v>0.11232876712328767</v>
      </c>
      <c r="G5" s="28"/>
      <c r="H5" s="34">
        <f>SUM(D5-C5)</f>
        <v>56</v>
      </c>
      <c r="I5" s="36">
        <f>SUM(H5/365)</f>
        <v>0.15342465753424658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6"/>
    </row>
    <row r="6" spans="1:26" s="29" customFormat="1" ht="12.75">
      <c r="A6" s="1" t="s">
        <v>42</v>
      </c>
      <c r="B6" s="15">
        <v>34624</v>
      </c>
      <c r="C6" s="18" t="s">
        <v>67</v>
      </c>
      <c r="D6" s="15">
        <v>34743</v>
      </c>
      <c r="E6" s="34">
        <f t="shared" si="0"/>
        <v>119</v>
      </c>
      <c r="F6" s="35">
        <f t="shared" si="1"/>
        <v>0.32602739726027397</v>
      </c>
      <c r="G6" s="28"/>
      <c r="H6" s="34"/>
      <c r="I6" s="3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6"/>
    </row>
    <row r="7" spans="1:26" s="29" customFormat="1" ht="12.75">
      <c r="A7" s="3" t="s">
        <v>51</v>
      </c>
      <c r="B7" s="15">
        <v>36159</v>
      </c>
      <c r="C7" s="18">
        <v>36487</v>
      </c>
      <c r="D7" s="15">
        <v>36325</v>
      </c>
      <c r="E7" s="34">
        <f t="shared" si="0"/>
        <v>166</v>
      </c>
      <c r="F7" s="35">
        <f t="shared" si="1"/>
        <v>0.4547945205479452</v>
      </c>
      <c r="G7" s="28"/>
      <c r="H7" s="34">
        <f>SUM(D7-C7)</f>
        <v>-162</v>
      </c>
      <c r="I7" s="36">
        <f>SUM(H7/365)</f>
        <v>-0.4438356164383562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6"/>
    </row>
    <row r="8" spans="1:26" s="29" customFormat="1" ht="12.75">
      <c r="A8" s="3" t="s">
        <v>65</v>
      </c>
      <c r="B8" s="15">
        <v>37539</v>
      </c>
      <c r="C8" s="4"/>
      <c r="D8" s="15">
        <v>37998</v>
      </c>
      <c r="E8" s="34">
        <f t="shared" si="0"/>
        <v>459</v>
      </c>
      <c r="F8" s="35">
        <f t="shared" si="1"/>
        <v>1.2575342465753425</v>
      </c>
      <c r="G8" s="28"/>
      <c r="H8" s="34">
        <f>SUM(D8-C8)</f>
        <v>37998</v>
      </c>
      <c r="I8" s="36">
        <f>SUM(H8/365)</f>
        <v>104.1041095890411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6"/>
    </row>
    <row r="9" spans="1:26" s="29" customFormat="1" ht="12.75">
      <c r="A9" s="1" t="s">
        <v>39</v>
      </c>
      <c r="B9" s="15">
        <v>32941</v>
      </c>
      <c r="C9" s="18">
        <v>33868</v>
      </c>
      <c r="D9" s="15">
        <v>33868</v>
      </c>
      <c r="E9" s="34">
        <f t="shared" si="0"/>
        <v>927</v>
      </c>
      <c r="F9" s="35">
        <f t="shared" si="1"/>
        <v>2.5397260273972604</v>
      </c>
      <c r="G9" s="28"/>
      <c r="H9" s="34">
        <f>SUM(D9-C9)</f>
        <v>0</v>
      </c>
      <c r="I9" s="36">
        <f>SUM(H9/365)</f>
        <v>0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6"/>
    </row>
    <row r="10" spans="1:26" s="29" customFormat="1" ht="12.75">
      <c r="A10" s="1" t="s">
        <v>24</v>
      </c>
      <c r="B10" s="15">
        <v>37084</v>
      </c>
      <c r="C10" s="18">
        <v>38282</v>
      </c>
      <c r="D10" s="15">
        <v>38152</v>
      </c>
      <c r="E10" s="34">
        <f t="shared" si="0"/>
        <v>1068</v>
      </c>
      <c r="F10" s="35">
        <f t="shared" si="1"/>
        <v>2.926027397260274</v>
      </c>
      <c r="G10" s="28"/>
      <c r="H10" s="34">
        <f>SUM(D10-C10)</f>
        <v>-130</v>
      </c>
      <c r="I10" s="36">
        <f>SUM(H10/365)</f>
        <v>-0.3561643835616438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6"/>
    </row>
    <row r="11" spans="1:26" s="29" customFormat="1" ht="12.75">
      <c r="A11" s="1" t="s">
        <v>35</v>
      </c>
      <c r="B11" s="15">
        <v>37320</v>
      </c>
      <c r="C11" s="18">
        <v>38293</v>
      </c>
      <c r="D11" s="15">
        <v>38565</v>
      </c>
      <c r="E11" s="34">
        <f t="shared" si="0"/>
        <v>1245</v>
      </c>
      <c r="F11" s="35">
        <f t="shared" si="1"/>
        <v>3.410958904109589</v>
      </c>
      <c r="G11" s="28"/>
      <c r="H11" s="34">
        <f>SUM(D11-C11)</f>
        <v>272</v>
      </c>
      <c r="I11" s="36">
        <f>SUM(H11/365)</f>
        <v>0.7452054794520548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</row>
    <row r="12" spans="1:26" s="29" customFormat="1" ht="12.75">
      <c r="A12" s="3" t="s">
        <v>45</v>
      </c>
      <c r="B12" s="15">
        <v>36793</v>
      </c>
      <c r="C12" s="18" t="s">
        <v>67</v>
      </c>
      <c r="D12" s="15">
        <v>38300</v>
      </c>
      <c r="E12" s="34">
        <f t="shared" si="0"/>
        <v>1507</v>
      </c>
      <c r="F12" s="35">
        <f t="shared" si="1"/>
        <v>4.1287671232876715</v>
      </c>
      <c r="G12" s="28"/>
      <c r="H12" s="34"/>
      <c r="I12" s="3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6"/>
    </row>
    <row r="13" spans="1:26" s="29" customFormat="1" ht="12.75">
      <c r="A13" s="3" t="s">
        <v>48</v>
      </c>
      <c r="B13" s="15">
        <v>37640</v>
      </c>
      <c r="C13" s="18">
        <v>38293</v>
      </c>
      <c r="D13" s="15">
        <v>39435</v>
      </c>
      <c r="E13" s="34">
        <f t="shared" si="0"/>
        <v>1795</v>
      </c>
      <c r="F13" s="35">
        <f t="shared" si="1"/>
        <v>4.917808219178082</v>
      </c>
      <c r="G13" s="28"/>
      <c r="H13" s="34">
        <f aca="true" t="shared" si="2" ref="H13:H19">SUM(D13-C13)</f>
        <v>1142</v>
      </c>
      <c r="I13" s="36">
        <f aca="true" t="shared" si="3" ref="I13:I19">SUM(H13/365)</f>
        <v>3.128767123287671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</row>
    <row r="14" spans="1:26" s="29" customFormat="1" ht="12.75">
      <c r="A14" s="1" t="s">
        <v>7</v>
      </c>
      <c r="B14" s="15">
        <v>31926</v>
      </c>
      <c r="C14" s="18">
        <v>33725</v>
      </c>
      <c r="D14" s="15">
        <v>33725</v>
      </c>
      <c r="E14" s="34">
        <f t="shared" si="0"/>
        <v>1799</v>
      </c>
      <c r="F14" s="35">
        <f t="shared" si="1"/>
        <v>4.928767123287671</v>
      </c>
      <c r="G14" s="28"/>
      <c r="H14" s="34">
        <f t="shared" si="2"/>
        <v>0</v>
      </c>
      <c r="I14" s="36">
        <f t="shared" si="3"/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6"/>
    </row>
    <row r="15" spans="1:26" s="29" customFormat="1" ht="12.75">
      <c r="A15" s="1" t="s">
        <v>29</v>
      </c>
      <c r="B15" s="15">
        <v>37510</v>
      </c>
      <c r="C15" s="18">
        <v>39255</v>
      </c>
      <c r="D15" s="15">
        <v>39321</v>
      </c>
      <c r="E15" s="34">
        <f t="shared" si="0"/>
        <v>1811</v>
      </c>
      <c r="F15" s="35">
        <f t="shared" si="1"/>
        <v>4.961643835616439</v>
      </c>
      <c r="G15" s="28"/>
      <c r="H15" s="34">
        <f t="shared" si="2"/>
        <v>66</v>
      </c>
      <c r="I15" s="36">
        <f t="shared" si="3"/>
        <v>0.18082191780821918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6"/>
    </row>
    <row r="16" spans="1:26" s="29" customFormat="1" ht="38.25">
      <c r="A16" s="3" t="s">
        <v>55</v>
      </c>
      <c r="B16" s="16">
        <v>37469</v>
      </c>
      <c r="C16" s="18">
        <v>38751</v>
      </c>
      <c r="D16" s="15">
        <v>39373</v>
      </c>
      <c r="E16" s="34">
        <f t="shared" si="0"/>
        <v>1904</v>
      </c>
      <c r="F16" s="35">
        <f t="shared" si="1"/>
        <v>5.2164383561643834</v>
      </c>
      <c r="G16" s="28"/>
      <c r="H16" s="34">
        <f t="shared" si="2"/>
        <v>622</v>
      </c>
      <c r="I16" s="36">
        <f t="shared" si="3"/>
        <v>1.704109589041096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6"/>
    </row>
    <row r="17" spans="1:26" s="29" customFormat="1" ht="12.75">
      <c r="A17" s="1" t="s">
        <v>22</v>
      </c>
      <c r="B17" s="17">
        <v>37512</v>
      </c>
      <c r="C17" s="18">
        <v>39371</v>
      </c>
      <c r="D17" s="15">
        <v>39591</v>
      </c>
      <c r="E17" s="34">
        <f t="shared" si="0"/>
        <v>2079</v>
      </c>
      <c r="F17" s="35">
        <f t="shared" si="1"/>
        <v>5.695890410958904</v>
      </c>
      <c r="G17" s="28"/>
      <c r="H17" s="34">
        <f t="shared" si="2"/>
        <v>220</v>
      </c>
      <c r="I17" s="36">
        <f t="shared" si="3"/>
        <v>0.6027397260273972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6"/>
    </row>
    <row r="18" spans="1:26" s="29" customFormat="1" ht="12.75">
      <c r="A18" s="1" t="s">
        <v>38</v>
      </c>
      <c r="B18" s="15">
        <v>31808</v>
      </c>
      <c r="C18" s="18">
        <v>33729</v>
      </c>
      <c r="D18" s="15">
        <v>33939</v>
      </c>
      <c r="E18" s="34">
        <f t="shared" si="0"/>
        <v>2131</v>
      </c>
      <c r="F18" s="35">
        <f t="shared" si="1"/>
        <v>5.838356164383562</v>
      </c>
      <c r="G18" s="28"/>
      <c r="H18" s="34">
        <f t="shared" si="2"/>
        <v>210</v>
      </c>
      <c r="I18" s="36">
        <f t="shared" si="3"/>
        <v>0.5753424657534246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6"/>
    </row>
    <row r="19" spans="1:26" s="29" customFormat="1" ht="12.75">
      <c r="A19" s="1" t="s">
        <v>36</v>
      </c>
      <c r="B19" s="15">
        <v>37141</v>
      </c>
      <c r="C19" s="18">
        <v>39090</v>
      </c>
      <c r="D19" s="15">
        <v>39399</v>
      </c>
      <c r="E19" s="34">
        <f t="shared" si="0"/>
        <v>2258</v>
      </c>
      <c r="F19" s="35">
        <f t="shared" si="1"/>
        <v>6.186301369863013</v>
      </c>
      <c r="G19" s="28"/>
      <c r="H19" s="34">
        <f t="shared" si="2"/>
        <v>309</v>
      </c>
      <c r="I19" s="36">
        <f t="shared" si="3"/>
        <v>0.8465753424657534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/>
    </row>
    <row r="20" spans="1:26" s="29" customFormat="1" ht="12.75">
      <c r="A20" s="1" t="s">
        <v>50</v>
      </c>
      <c r="B20" s="15">
        <v>35480</v>
      </c>
      <c r="C20" s="18" t="s">
        <v>67</v>
      </c>
      <c r="D20" s="15">
        <v>37777</v>
      </c>
      <c r="E20" s="34">
        <f t="shared" si="0"/>
        <v>2297</v>
      </c>
      <c r="F20" s="35">
        <f t="shared" si="1"/>
        <v>6.293150684931507</v>
      </c>
      <c r="G20" s="28"/>
      <c r="H20" s="34"/>
      <c r="I20" s="3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6"/>
    </row>
    <row r="21" spans="1:26" s="29" customFormat="1" ht="51">
      <c r="A21" s="3" t="s">
        <v>56</v>
      </c>
      <c r="B21" s="16">
        <v>37046</v>
      </c>
      <c r="C21" s="18"/>
      <c r="D21" s="15">
        <v>39352</v>
      </c>
      <c r="E21" s="34">
        <f t="shared" si="0"/>
        <v>2306</v>
      </c>
      <c r="F21" s="35">
        <f t="shared" si="1"/>
        <v>6.317808219178082</v>
      </c>
      <c r="G21" s="28"/>
      <c r="H21" s="34">
        <f>SUM(D21-C21)</f>
        <v>39352</v>
      </c>
      <c r="I21" s="36">
        <f>SUM(H21/365)</f>
        <v>107.81369863013698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6"/>
    </row>
    <row r="22" spans="1:26" s="29" customFormat="1" ht="12.75">
      <c r="A22" s="3" t="s">
        <v>47</v>
      </c>
      <c r="B22" s="15">
        <v>37018</v>
      </c>
      <c r="C22" s="18">
        <v>39318</v>
      </c>
      <c r="D22" s="15">
        <v>39585</v>
      </c>
      <c r="E22" s="34">
        <f t="shared" si="0"/>
        <v>2567</v>
      </c>
      <c r="F22" s="35">
        <f t="shared" si="1"/>
        <v>7.032876712328767</v>
      </c>
      <c r="G22" s="28"/>
      <c r="H22" s="34">
        <f>SUM(D22-C22)</f>
        <v>267</v>
      </c>
      <c r="I22" s="36">
        <f>SUM(H22/365)</f>
        <v>0.7315068493150685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6"/>
    </row>
    <row r="23" spans="1:26" s="29" customFormat="1" ht="12.75">
      <c r="A23" s="1" t="s">
        <v>12</v>
      </c>
      <c r="B23" s="17">
        <v>37118</v>
      </c>
      <c r="C23" s="18">
        <v>39436</v>
      </c>
      <c r="D23" s="15">
        <v>39707</v>
      </c>
      <c r="E23" s="34">
        <f t="shared" si="0"/>
        <v>2589</v>
      </c>
      <c r="F23" s="35">
        <f t="shared" si="1"/>
        <v>7.093150684931507</v>
      </c>
      <c r="G23" s="28"/>
      <c r="H23" s="34">
        <f>SUM(D23-C23)</f>
        <v>271</v>
      </c>
      <c r="I23" s="36">
        <f>SUM(H23/365)</f>
        <v>0.7424657534246575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6"/>
    </row>
    <row r="24" spans="1:26" s="29" customFormat="1" ht="12.75">
      <c r="A24" s="3" t="s">
        <v>41</v>
      </c>
      <c r="B24" s="15">
        <v>31926</v>
      </c>
      <c r="C24" s="18" t="s">
        <v>67</v>
      </c>
      <c r="D24" s="15">
        <v>34684</v>
      </c>
      <c r="E24" s="34">
        <f t="shared" si="0"/>
        <v>2758</v>
      </c>
      <c r="F24" s="35">
        <f t="shared" si="1"/>
        <v>7.556164383561644</v>
      </c>
      <c r="G24" s="28"/>
      <c r="H24" s="34"/>
      <c r="I24" s="3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6"/>
    </row>
    <row r="25" spans="1:26" s="29" customFormat="1" ht="12.75">
      <c r="A25" s="1" t="s">
        <v>3</v>
      </c>
      <c r="B25" s="15">
        <v>33372</v>
      </c>
      <c r="C25" s="18">
        <v>33578</v>
      </c>
      <c r="D25" s="15">
        <v>36480</v>
      </c>
      <c r="E25" s="34">
        <f t="shared" si="0"/>
        <v>3108</v>
      </c>
      <c r="F25" s="35">
        <f t="shared" si="1"/>
        <v>8.515068493150684</v>
      </c>
      <c r="G25" s="28"/>
      <c r="H25" s="34">
        <f aca="true" t="shared" si="4" ref="H25:H36">SUM(D25-C25)</f>
        <v>2902</v>
      </c>
      <c r="I25" s="36">
        <f aca="true" t="shared" si="5" ref="I25:I36">SUM(H25/365)</f>
        <v>7.950684931506849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6"/>
    </row>
    <row r="26" spans="1:26" s="29" customFormat="1" ht="12.75">
      <c r="A26" s="1" t="s">
        <v>10</v>
      </c>
      <c r="B26" s="15">
        <v>34477</v>
      </c>
      <c r="C26" s="18">
        <v>37785</v>
      </c>
      <c r="D26" s="15">
        <v>37785</v>
      </c>
      <c r="E26" s="34">
        <f t="shared" si="0"/>
        <v>3308</v>
      </c>
      <c r="F26" s="35">
        <f t="shared" si="1"/>
        <v>9.063013698630137</v>
      </c>
      <c r="G26" s="28"/>
      <c r="H26" s="34">
        <f t="shared" si="4"/>
        <v>0</v>
      </c>
      <c r="I26" s="36">
        <f t="shared" si="5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6"/>
    </row>
    <row r="27" spans="1:26" s="29" customFormat="1" ht="12.75">
      <c r="A27" s="3" t="s">
        <v>43</v>
      </c>
      <c r="B27" s="15">
        <v>33427</v>
      </c>
      <c r="C27" s="18">
        <v>39232</v>
      </c>
      <c r="D27" s="15">
        <v>37110</v>
      </c>
      <c r="E27" s="34">
        <f t="shared" si="0"/>
        <v>3683</v>
      </c>
      <c r="F27" s="35">
        <f t="shared" si="1"/>
        <v>10.09041095890411</v>
      </c>
      <c r="G27" s="28"/>
      <c r="H27" s="34">
        <f t="shared" si="4"/>
        <v>-2122</v>
      </c>
      <c r="I27" s="36">
        <f t="shared" si="5"/>
        <v>-5.813698630136987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6"/>
    </row>
    <row r="28" spans="1:26" s="29" customFormat="1" ht="12.75">
      <c r="A28" s="3" t="s">
        <v>46</v>
      </c>
      <c r="B28" s="15">
        <v>34331</v>
      </c>
      <c r="C28" s="19">
        <v>38152</v>
      </c>
      <c r="D28" s="15">
        <v>38723</v>
      </c>
      <c r="E28" s="34">
        <f t="shared" si="0"/>
        <v>4392</v>
      </c>
      <c r="F28" s="35">
        <f t="shared" si="1"/>
        <v>12.032876712328767</v>
      </c>
      <c r="G28" s="28"/>
      <c r="H28" s="34">
        <f t="shared" si="4"/>
        <v>571</v>
      </c>
      <c r="I28" s="36">
        <f t="shared" si="5"/>
        <v>1.5643835616438355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6"/>
    </row>
    <row r="29" spans="1:26" s="29" customFormat="1" ht="12.75">
      <c r="A29" s="1" t="s">
        <v>49</v>
      </c>
      <c r="B29" s="15">
        <v>32100</v>
      </c>
      <c r="C29" s="18"/>
      <c r="D29" s="15">
        <v>38763</v>
      </c>
      <c r="E29" s="34">
        <f t="shared" si="0"/>
        <v>6663</v>
      </c>
      <c r="F29" s="35">
        <f t="shared" si="1"/>
        <v>18.254794520547946</v>
      </c>
      <c r="G29" s="28"/>
      <c r="H29" s="34">
        <f t="shared" si="4"/>
        <v>38763</v>
      </c>
      <c r="I29" s="36">
        <f t="shared" si="5"/>
        <v>106.2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6"/>
    </row>
    <row r="30" spans="1:26" s="29" customFormat="1" ht="12.75">
      <c r="A30" s="3" t="s">
        <v>53</v>
      </c>
      <c r="B30" s="15" t="s">
        <v>54</v>
      </c>
      <c r="C30" s="18">
        <v>38755</v>
      </c>
      <c r="D30" s="15">
        <v>37131</v>
      </c>
      <c r="E30" s="34"/>
      <c r="F30" s="35"/>
      <c r="G30" s="28"/>
      <c r="H30" s="34">
        <f t="shared" si="4"/>
        <v>-1624</v>
      </c>
      <c r="I30" s="36">
        <f t="shared" si="5"/>
        <v>-4.449315068493151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6"/>
    </row>
    <row r="31" spans="1:26" s="29" customFormat="1" ht="12.75">
      <c r="A31" s="1" t="s">
        <v>2</v>
      </c>
      <c r="B31" s="17" t="s">
        <v>54</v>
      </c>
      <c r="C31" s="18">
        <v>38286</v>
      </c>
      <c r="D31" s="14">
        <v>38864</v>
      </c>
      <c r="E31" s="34"/>
      <c r="F31" s="35"/>
      <c r="G31" s="28"/>
      <c r="H31" s="34">
        <f t="shared" si="4"/>
        <v>578</v>
      </c>
      <c r="I31" s="36">
        <f t="shared" si="5"/>
        <v>1.5835616438356164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6"/>
    </row>
    <row r="32" spans="1:26" s="29" customFormat="1" ht="12.75">
      <c r="A32" s="1" t="s">
        <v>4</v>
      </c>
      <c r="B32" s="17"/>
      <c r="C32" s="18">
        <v>36579</v>
      </c>
      <c r="D32" s="15">
        <v>36579</v>
      </c>
      <c r="E32" s="34"/>
      <c r="F32" s="35"/>
      <c r="G32" s="28"/>
      <c r="H32" s="34">
        <f t="shared" si="4"/>
        <v>0</v>
      </c>
      <c r="I32" s="36">
        <f t="shared" si="5"/>
        <v>0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6"/>
    </row>
    <row r="33" spans="1:26" s="29" customFormat="1" ht="12.75">
      <c r="A33" s="3" t="s">
        <v>61</v>
      </c>
      <c r="B33" s="16"/>
      <c r="C33" s="18">
        <v>36586</v>
      </c>
      <c r="D33" s="15">
        <v>36581</v>
      </c>
      <c r="E33" s="34"/>
      <c r="F33" s="35"/>
      <c r="G33" s="28"/>
      <c r="H33" s="34">
        <f t="shared" si="4"/>
        <v>-5</v>
      </c>
      <c r="I33" s="36">
        <f t="shared" si="5"/>
        <v>-0.0136986301369863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6"/>
    </row>
    <row r="34" spans="1:26" s="29" customFormat="1" ht="12.75">
      <c r="A34" s="3" t="s">
        <v>64</v>
      </c>
      <c r="B34" s="16"/>
      <c r="C34" s="20">
        <v>37665</v>
      </c>
      <c r="D34" s="15">
        <v>37706</v>
      </c>
      <c r="E34" s="34"/>
      <c r="F34" s="35"/>
      <c r="G34" s="28"/>
      <c r="H34" s="34">
        <f t="shared" si="4"/>
        <v>41</v>
      </c>
      <c r="I34" s="36">
        <f t="shared" si="5"/>
        <v>0.11232876712328767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6"/>
    </row>
    <row r="35" spans="1:26" s="29" customFormat="1" ht="12.75">
      <c r="A35" s="1" t="s">
        <v>5</v>
      </c>
      <c r="B35" s="17"/>
      <c r="C35" s="18">
        <v>37164</v>
      </c>
      <c r="D35" s="15">
        <v>37777</v>
      </c>
      <c r="E35" s="34"/>
      <c r="F35" s="35"/>
      <c r="G35" s="28"/>
      <c r="H35" s="34">
        <f t="shared" si="4"/>
        <v>613</v>
      </c>
      <c r="I35" s="36">
        <f t="shared" si="5"/>
        <v>1.6794520547945206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6"/>
    </row>
    <row r="36" spans="1:26" s="29" customFormat="1" ht="12.75">
      <c r="A36" s="3" t="s">
        <v>60</v>
      </c>
      <c r="B36" s="15"/>
      <c r="C36" s="18">
        <v>37998</v>
      </c>
      <c r="D36" s="15">
        <v>38169</v>
      </c>
      <c r="E36" s="34"/>
      <c r="F36" s="35"/>
      <c r="G36" s="28"/>
      <c r="H36" s="34">
        <f t="shared" si="4"/>
        <v>171</v>
      </c>
      <c r="I36" s="36">
        <f t="shared" si="5"/>
        <v>0.4684931506849315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6"/>
    </row>
    <row r="37" spans="1:26" s="29" customFormat="1" ht="12.75">
      <c r="A37" s="1" t="s">
        <v>59</v>
      </c>
      <c r="B37" s="17"/>
      <c r="C37" s="18" t="s">
        <v>67</v>
      </c>
      <c r="D37" s="15">
        <v>38183</v>
      </c>
      <c r="E37" s="34"/>
      <c r="F37" s="35"/>
      <c r="G37" s="28"/>
      <c r="H37" s="34"/>
      <c r="I37" s="3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6"/>
    </row>
    <row r="38" spans="1:26" s="29" customFormat="1" ht="12.75">
      <c r="A38" s="1" t="s">
        <v>9</v>
      </c>
      <c r="B38" s="17"/>
      <c r="C38" s="18">
        <v>38195</v>
      </c>
      <c r="D38" s="15">
        <v>38197</v>
      </c>
      <c r="E38" s="34"/>
      <c r="F38" s="35"/>
      <c r="G38" s="28"/>
      <c r="H38" s="34">
        <f>SUM(D38-C38)</f>
        <v>2</v>
      </c>
      <c r="I38" s="36">
        <f>SUM(H38/365)</f>
        <v>0.005479452054794521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6"/>
    </row>
    <row r="39" spans="1:26" s="29" customFormat="1" ht="12.75">
      <c r="A39" s="1" t="s">
        <v>18</v>
      </c>
      <c r="B39" s="17"/>
      <c r="C39" s="18">
        <v>38287</v>
      </c>
      <c r="D39" s="15">
        <v>38287</v>
      </c>
      <c r="E39" s="34"/>
      <c r="F39" s="35"/>
      <c r="G39" s="28"/>
      <c r="H39" s="34">
        <f>SUM(D39-C39)</f>
        <v>0</v>
      </c>
      <c r="I39" s="36">
        <f>SUM(H39/365)</f>
        <v>0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6"/>
    </row>
    <row r="40" spans="1:26" s="29" customFormat="1" ht="12.75">
      <c r="A40" s="3" t="s">
        <v>62</v>
      </c>
      <c r="B40" s="16"/>
      <c r="C40" s="18" t="s">
        <v>67</v>
      </c>
      <c r="D40" s="15">
        <v>38287</v>
      </c>
      <c r="E40" s="34"/>
      <c r="F40" s="35"/>
      <c r="G40" s="28"/>
      <c r="H40" s="34"/>
      <c r="I40" s="3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6"/>
    </row>
    <row r="41" spans="1:26" s="29" customFormat="1" ht="12.75">
      <c r="A41" s="1" t="s">
        <v>34</v>
      </c>
      <c r="B41" s="17"/>
      <c r="C41" s="18">
        <v>39231</v>
      </c>
      <c r="D41" s="15">
        <v>38385</v>
      </c>
      <c r="E41" s="34"/>
      <c r="F41" s="35"/>
      <c r="G41" s="28"/>
      <c r="H41" s="34">
        <f>SUM(D41-C41)</f>
        <v>-846</v>
      </c>
      <c r="I41" s="36">
        <f>SUM(H41/365)</f>
        <v>-2.317808219178082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6"/>
    </row>
    <row r="42" spans="1:26" s="29" customFormat="1" ht="12.75">
      <c r="A42" s="1" t="s">
        <v>26</v>
      </c>
      <c r="B42" s="17"/>
      <c r="C42" s="18">
        <v>38535</v>
      </c>
      <c r="D42" s="15">
        <v>38534</v>
      </c>
      <c r="E42" s="34"/>
      <c r="F42" s="35"/>
      <c r="G42" s="28"/>
      <c r="H42" s="34">
        <f>SUM(D42-C42)</f>
        <v>-1</v>
      </c>
      <c r="I42" s="36">
        <f>SUM(H42/365)</f>
        <v>-0.0027397260273972603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6"/>
    </row>
    <row r="43" spans="1:26" s="29" customFormat="1" ht="25.5">
      <c r="A43" s="1" t="s">
        <v>57</v>
      </c>
      <c r="B43" s="17"/>
      <c r="C43" s="18"/>
      <c r="D43" s="15">
        <v>38751</v>
      </c>
      <c r="E43" s="34"/>
      <c r="F43" s="35"/>
      <c r="G43" s="28"/>
      <c r="H43" s="34">
        <f>SUM(D43-C43)</f>
        <v>38751</v>
      </c>
      <c r="I43" s="36">
        <f>SUM(H43/365)</f>
        <v>106.16712328767123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6"/>
    </row>
    <row r="44" spans="1:26" s="29" customFormat="1" ht="12.75">
      <c r="A44" s="1" t="s">
        <v>6</v>
      </c>
      <c r="B44" s="17"/>
      <c r="C44" s="18">
        <v>38782</v>
      </c>
      <c r="D44" s="15">
        <v>38779</v>
      </c>
      <c r="E44" s="34"/>
      <c r="F44" s="35"/>
      <c r="G44" s="28"/>
      <c r="H44" s="34">
        <f>SUM(D44-C44)</f>
        <v>-3</v>
      </c>
      <c r="I44" s="36">
        <f>SUM(H44/365)</f>
        <v>-0.00821917808219178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6"/>
    </row>
    <row r="45" spans="1:26" s="29" customFormat="1" ht="12.75">
      <c r="A45" s="1" t="s">
        <v>13</v>
      </c>
      <c r="B45" s="17"/>
      <c r="C45" s="18">
        <v>36587</v>
      </c>
      <c r="D45" s="15">
        <v>38790</v>
      </c>
      <c r="E45" s="34"/>
      <c r="F45" s="35"/>
      <c r="G45" s="28"/>
      <c r="H45" s="34">
        <f>SUM(D45-C45)</f>
        <v>2203</v>
      </c>
      <c r="I45" s="36">
        <f>SUM(H45/365)</f>
        <v>6.035616438356165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6"/>
    </row>
    <row r="46" spans="1:26" s="29" customFormat="1" ht="12.75">
      <c r="A46" s="1" t="s">
        <v>58</v>
      </c>
      <c r="B46" s="17"/>
      <c r="C46" s="18" t="s">
        <v>67</v>
      </c>
      <c r="D46" s="15">
        <v>38876</v>
      </c>
      <c r="E46" s="34"/>
      <c r="F46" s="35"/>
      <c r="G46" s="28"/>
      <c r="H46" s="34"/>
      <c r="I46" s="36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6"/>
    </row>
    <row r="47" spans="1:26" s="29" customFormat="1" ht="12.75">
      <c r="A47" s="1" t="s">
        <v>66</v>
      </c>
      <c r="B47" s="17"/>
      <c r="C47" s="18">
        <v>38722</v>
      </c>
      <c r="D47" s="15">
        <v>38902</v>
      </c>
      <c r="E47" s="34"/>
      <c r="F47" s="35"/>
      <c r="G47" s="28"/>
      <c r="H47" s="34">
        <f>SUM(D47-C47)</f>
        <v>180</v>
      </c>
      <c r="I47" s="36">
        <f>SUM(H47/365)</f>
        <v>0.4931506849315068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6"/>
    </row>
    <row r="48" spans="1:26" s="29" customFormat="1" ht="12.75">
      <c r="A48" s="1" t="s">
        <v>31</v>
      </c>
      <c r="B48" s="17"/>
      <c r="C48" s="18">
        <v>38769</v>
      </c>
      <c r="D48" s="15">
        <v>38992</v>
      </c>
      <c r="E48" s="34"/>
      <c r="F48" s="35"/>
      <c r="G48" s="28"/>
      <c r="H48" s="34">
        <f>SUM(D48-C48)</f>
        <v>223</v>
      </c>
      <c r="I48" s="36">
        <f>SUM(H48/365)</f>
        <v>0.6109589041095891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6"/>
    </row>
    <row r="49" spans="1:26" s="29" customFormat="1" ht="12.75">
      <c r="A49" s="1" t="s">
        <v>15</v>
      </c>
      <c r="B49" s="17"/>
      <c r="C49" s="18">
        <v>39029</v>
      </c>
      <c r="D49" s="15">
        <v>39029</v>
      </c>
      <c r="E49" s="34"/>
      <c r="F49" s="35"/>
      <c r="G49" s="28"/>
      <c r="H49" s="34">
        <f>SUM(D49-C49)</f>
        <v>0</v>
      </c>
      <c r="I49" s="36">
        <f>SUM(H49/365)</f>
        <v>0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6"/>
    </row>
    <row r="50" spans="1:26" s="29" customFormat="1" ht="12.75">
      <c r="A50" s="1" t="s">
        <v>30</v>
      </c>
      <c r="B50" s="17"/>
      <c r="C50" s="18">
        <v>38292</v>
      </c>
      <c r="D50" s="15">
        <v>39129</v>
      </c>
      <c r="E50" s="34"/>
      <c r="F50" s="35"/>
      <c r="G50" s="28"/>
      <c r="H50" s="34">
        <f>SUM(D50-C50)</f>
        <v>837</v>
      </c>
      <c r="I50" s="36">
        <f>SUM(H50/365)</f>
        <v>2.293150684931507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6"/>
    </row>
    <row r="51" spans="1:26" s="29" customFormat="1" ht="12.75">
      <c r="A51" s="1" t="s">
        <v>14</v>
      </c>
      <c r="B51" s="17"/>
      <c r="C51" s="18">
        <v>38779</v>
      </c>
      <c r="D51" s="15">
        <v>39143</v>
      </c>
      <c r="E51" s="34"/>
      <c r="F51" s="35"/>
      <c r="G51" s="28"/>
      <c r="H51" s="34">
        <f>SUM(D51-C51)</f>
        <v>364</v>
      </c>
      <c r="I51" s="36">
        <f>SUM(H51/365)</f>
        <v>0.9972602739726028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6"/>
    </row>
    <row r="52" spans="1:26" s="29" customFormat="1" ht="12.75">
      <c r="A52" s="3" t="s">
        <v>63</v>
      </c>
      <c r="B52" s="15"/>
      <c r="C52" s="18" t="s">
        <v>67</v>
      </c>
      <c r="D52" s="15">
        <v>39170</v>
      </c>
      <c r="E52" s="34"/>
      <c r="F52" s="35"/>
      <c r="G52" s="28"/>
      <c r="H52" s="34"/>
      <c r="I52" s="36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6"/>
    </row>
    <row r="53" spans="1:26" s="29" customFormat="1" ht="12.75">
      <c r="A53" s="1" t="s">
        <v>11</v>
      </c>
      <c r="B53" s="17"/>
      <c r="C53" s="18">
        <v>38744</v>
      </c>
      <c r="D53" s="15">
        <v>39191</v>
      </c>
      <c r="E53" s="34"/>
      <c r="F53" s="35"/>
      <c r="G53" s="28"/>
      <c r="H53" s="34">
        <f aca="true" t="shared" si="6" ref="H53:H65">SUM(D53-C53)</f>
        <v>447</v>
      </c>
      <c r="I53" s="36">
        <f aca="true" t="shared" si="7" ref="I53:I65">SUM(H53/365)</f>
        <v>1.2246575342465753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6"/>
    </row>
    <row r="54" spans="1:26" s="29" customFormat="1" ht="12.75">
      <c r="A54" s="1" t="s">
        <v>19</v>
      </c>
      <c r="B54" s="17"/>
      <c r="C54" s="18">
        <v>39244</v>
      </c>
      <c r="D54" s="15">
        <v>39315</v>
      </c>
      <c r="E54" s="34"/>
      <c r="F54" s="35"/>
      <c r="G54" s="28"/>
      <c r="H54" s="34">
        <f t="shared" si="6"/>
        <v>71</v>
      </c>
      <c r="I54" s="36">
        <f t="shared" si="7"/>
        <v>0.19452054794520549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6"/>
    </row>
    <row r="55" spans="1:26" s="29" customFormat="1" ht="12.75">
      <c r="A55" s="1" t="s">
        <v>37</v>
      </c>
      <c r="B55" s="17"/>
      <c r="C55" s="18">
        <v>39391</v>
      </c>
      <c r="D55" s="15">
        <v>39539</v>
      </c>
      <c r="E55" s="34"/>
      <c r="F55" s="35"/>
      <c r="G55" s="28"/>
      <c r="H55" s="34">
        <f t="shared" si="6"/>
        <v>148</v>
      </c>
      <c r="I55" s="36">
        <f t="shared" si="7"/>
        <v>0.4054794520547945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6"/>
    </row>
    <row r="56" spans="1:26" s="29" customFormat="1" ht="12.75">
      <c r="A56" s="1" t="s">
        <v>21</v>
      </c>
      <c r="B56" s="17"/>
      <c r="C56" s="18">
        <v>39346</v>
      </c>
      <c r="D56" s="15">
        <v>39541</v>
      </c>
      <c r="E56" s="34"/>
      <c r="F56" s="35"/>
      <c r="G56" s="28"/>
      <c r="H56" s="34">
        <f t="shared" si="6"/>
        <v>195</v>
      </c>
      <c r="I56" s="36">
        <f t="shared" si="7"/>
        <v>0.5342465753424658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6"/>
    </row>
    <row r="57" spans="1:26" s="29" customFormat="1" ht="12.75">
      <c r="A57" s="1" t="s">
        <v>20</v>
      </c>
      <c r="B57" s="17"/>
      <c r="C57" s="18">
        <v>39384</v>
      </c>
      <c r="D57" s="15">
        <v>39583</v>
      </c>
      <c r="E57" s="34"/>
      <c r="F57" s="35"/>
      <c r="G57" s="28"/>
      <c r="H57" s="34">
        <f t="shared" si="6"/>
        <v>199</v>
      </c>
      <c r="I57" s="36">
        <f t="shared" si="7"/>
        <v>0.5452054794520548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6"/>
    </row>
    <row r="58" spans="1:26" s="29" customFormat="1" ht="12.75">
      <c r="A58" s="1" t="s">
        <v>23</v>
      </c>
      <c r="B58" s="17"/>
      <c r="C58" s="18">
        <v>39394</v>
      </c>
      <c r="D58" s="15">
        <v>39602</v>
      </c>
      <c r="E58" s="34"/>
      <c r="F58" s="35"/>
      <c r="G58" s="28"/>
      <c r="H58" s="34">
        <f t="shared" si="6"/>
        <v>208</v>
      </c>
      <c r="I58" s="36">
        <f t="shared" si="7"/>
        <v>0.5698630136986301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6"/>
    </row>
    <row r="59" spans="1:26" s="29" customFormat="1" ht="12.75">
      <c r="A59" s="1" t="s">
        <v>8</v>
      </c>
      <c r="B59" s="17"/>
      <c r="C59" s="18">
        <v>39413</v>
      </c>
      <c r="D59" s="15">
        <v>39619</v>
      </c>
      <c r="E59" s="34"/>
      <c r="F59" s="35"/>
      <c r="G59" s="28"/>
      <c r="H59" s="34">
        <f t="shared" si="6"/>
        <v>206</v>
      </c>
      <c r="I59" s="36">
        <f t="shared" si="7"/>
        <v>0.5643835616438356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6"/>
    </row>
    <row r="60" spans="1:26" s="29" customFormat="1" ht="12.75">
      <c r="A60" s="1" t="s">
        <v>16</v>
      </c>
      <c r="B60" s="17"/>
      <c r="C60" s="18">
        <v>39412</v>
      </c>
      <c r="D60" s="15">
        <v>39658</v>
      </c>
      <c r="E60" s="34"/>
      <c r="F60" s="35"/>
      <c r="G60" s="28"/>
      <c r="H60" s="34">
        <f t="shared" si="6"/>
        <v>246</v>
      </c>
      <c r="I60" s="36">
        <f t="shared" si="7"/>
        <v>0.673972602739726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6"/>
    </row>
    <row r="61" spans="1:26" s="29" customFormat="1" ht="12.75">
      <c r="A61" s="1" t="s">
        <v>27</v>
      </c>
      <c r="B61" s="17"/>
      <c r="C61" s="18">
        <v>39392</v>
      </c>
      <c r="D61" s="15">
        <v>39671</v>
      </c>
      <c r="E61" s="34"/>
      <c r="F61" s="35"/>
      <c r="G61" s="28"/>
      <c r="H61" s="34">
        <f t="shared" si="6"/>
        <v>279</v>
      </c>
      <c r="I61" s="36">
        <f t="shared" si="7"/>
        <v>0.7643835616438356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6"/>
    </row>
    <row r="62" spans="1:26" s="29" customFormat="1" ht="12.75">
      <c r="A62" s="1" t="s">
        <v>28</v>
      </c>
      <c r="B62" s="17"/>
      <c r="C62" s="18">
        <v>39386</v>
      </c>
      <c r="D62" s="15">
        <v>39671</v>
      </c>
      <c r="E62" s="34"/>
      <c r="F62" s="35"/>
      <c r="G62" s="28"/>
      <c r="H62" s="34">
        <f t="shared" si="6"/>
        <v>285</v>
      </c>
      <c r="I62" s="36">
        <f t="shared" si="7"/>
        <v>0.7808219178082192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6"/>
    </row>
    <row r="63" spans="1:26" s="29" customFormat="1" ht="12.75">
      <c r="A63" s="1" t="s">
        <v>25</v>
      </c>
      <c r="B63" s="17"/>
      <c r="C63" s="18">
        <v>39400</v>
      </c>
      <c r="D63" s="15">
        <v>39700</v>
      </c>
      <c r="E63" s="34"/>
      <c r="F63" s="35"/>
      <c r="G63" s="28"/>
      <c r="H63" s="34">
        <f t="shared" si="6"/>
        <v>300</v>
      </c>
      <c r="I63" s="36">
        <f t="shared" si="7"/>
        <v>0.821917808219178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6"/>
    </row>
    <row r="64" spans="1:26" s="29" customFormat="1" ht="12.75">
      <c r="A64" s="1" t="s">
        <v>33</v>
      </c>
      <c r="B64" s="17"/>
      <c r="C64" s="18">
        <v>39405</v>
      </c>
      <c r="D64" s="15">
        <v>39703</v>
      </c>
      <c r="E64" s="34"/>
      <c r="F64" s="35"/>
      <c r="G64" s="28"/>
      <c r="H64" s="34">
        <f t="shared" si="6"/>
        <v>298</v>
      </c>
      <c r="I64" s="36">
        <f t="shared" si="7"/>
        <v>0.8164383561643835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6"/>
    </row>
    <row r="65" spans="1:26" s="29" customFormat="1" ht="12.75">
      <c r="A65" s="1" t="s">
        <v>32</v>
      </c>
      <c r="B65" s="17"/>
      <c r="C65" s="18">
        <v>39364</v>
      </c>
      <c r="D65" s="15">
        <v>39706</v>
      </c>
      <c r="E65" s="34"/>
      <c r="F65" s="35"/>
      <c r="G65" s="28"/>
      <c r="H65" s="34">
        <f t="shared" si="6"/>
        <v>342</v>
      </c>
      <c r="I65" s="36">
        <f t="shared" si="7"/>
        <v>0.936986301369863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6"/>
    </row>
    <row r="66" spans="1:4" ht="12.75">
      <c r="A66" s="3"/>
      <c r="B66" s="11"/>
      <c r="C66" s="10"/>
      <c r="D66" s="9"/>
    </row>
    <row r="67" spans="1:4" ht="12.75">
      <c r="A67" s="3"/>
      <c r="B67" s="11"/>
      <c r="C67" s="10"/>
      <c r="D67" s="9"/>
    </row>
  </sheetData>
  <sheetProtection/>
  <printOptions/>
  <pageMargins left="0.5" right="0.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5"/>
  <sheetViews>
    <sheetView tabSelected="1" zoomScale="84" zoomScaleNormal="84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37" bestFit="1" customWidth="1"/>
    <col min="2" max="2" width="8.8515625" style="37" customWidth="1"/>
    <col min="3" max="3" width="11.421875" style="38" customWidth="1"/>
    <col min="4" max="4" width="9.140625" style="38" customWidth="1"/>
    <col min="5" max="5" width="10.7109375" style="45" customWidth="1"/>
    <col min="6" max="7" width="10.8515625" style="37" customWidth="1"/>
    <col min="8" max="8" width="11.28125" style="37" customWidth="1"/>
    <col min="9" max="9" width="19.421875" style="37" customWidth="1"/>
    <col min="10" max="10" width="17.7109375" style="37" customWidth="1"/>
    <col min="11" max="11" width="18.8515625" style="37" customWidth="1"/>
    <col min="12" max="12" width="17.8515625" style="37" customWidth="1"/>
    <col min="13" max="14" width="18.421875" style="37" customWidth="1"/>
    <col min="15" max="19" width="18.57421875" style="37" customWidth="1"/>
    <col min="20" max="16384" width="9.140625" style="13" customWidth="1"/>
  </cols>
  <sheetData>
    <row r="1" spans="1:19" ht="12.75">
      <c r="A1" s="56" t="s">
        <v>139</v>
      </c>
      <c r="O1" s="55"/>
      <c r="P1" s="55"/>
      <c r="Q1" s="55"/>
      <c r="R1" s="55"/>
      <c r="S1" s="55"/>
    </row>
    <row r="2" spans="1:19" ht="12.75">
      <c r="A2" s="56"/>
      <c r="O2" s="55"/>
      <c r="P2" s="55"/>
      <c r="Q2" s="55"/>
      <c r="R2" s="55"/>
      <c r="S2" s="55"/>
    </row>
    <row r="3" spans="1:14" s="12" customFormat="1" ht="12.75">
      <c r="A3" s="37" t="s">
        <v>72</v>
      </c>
      <c r="B3" s="37">
        <v>2003</v>
      </c>
      <c r="C3" s="53">
        <v>2006</v>
      </c>
      <c r="D3" s="39">
        <v>2007</v>
      </c>
      <c r="E3" s="39">
        <v>2008</v>
      </c>
      <c r="F3" s="37"/>
      <c r="G3" s="37">
        <v>2009</v>
      </c>
      <c r="H3" s="37"/>
      <c r="I3" s="7">
        <v>2003</v>
      </c>
      <c r="J3" s="7">
        <v>2006</v>
      </c>
      <c r="K3" s="7">
        <v>2007</v>
      </c>
      <c r="L3" s="7">
        <v>2008</v>
      </c>
      <c r="M3" s="7">
        <v>2009</v>
      </c>
      <c r="N3" s="7"/>
    </row>
    <row r="4" spans="1:19" ht="51">
      <c r="A4" s="3" t="s">
        <v>0</v>
      </c>
      <c r="B4" s="40" t="s">
        <v>1</v>
      </c>
      <c r="C4" s="40" t="s">
        <v>1</v>
      </c>
      <c r="D4" s="40" t="s">
        <v>1</v>
      </c>
      <c r="E4" s="40" t="s">
        <v>1</v>
      </c>
      <c r="F4" s="40" t="s">
        <v>136</v>
      </c>
      <c r="G4" s="40" t="s">
        <v>1</v>
      </c>
      <c r="H4" s="40" t="s">
        <v>136</v>
      </c>
      <c r="I4" s="2" t="s">
        <v>132</v>
      </c>
      <c r="J4" s="2" t="s">
        <v>129</v>
      </c>
      <c r="K4" s="2" t="s">
        <v>130</v>
      </c>
      <c r="L4" s="2" t="s">
        <v>131</v>
      </c>
      <c r="M4" s="2" t="s">
        <v>127</v>
      </c>
      <c r="N4" s="2" t="s">
        <v>137</v>
      </c>
      <c r="O4" s="13"/>
      <c r="P4" s="13"/>
      <c r="Q4" s="13"/>
      <c r="R4" s="13"/>
      <c r="S4" s="13"/>
    </row>
    <row r="5" spans="1:19" ht="12.75">
      <c r="A5" s="3" t="s">
        <v>94</v>
      </c>
      <c r="B5" s="40"/>
      <c r="C5" s="48">
        <v>36658</v>
      </c>
      <c r="D5" s="48">
        <v>36414</v>
      </c>
      <c r="E5" s="48">
        <v>37372</v>
      </c>
      <c r="F5" s="48">
        <v>38278</v>
      </c>
      <c r="G5" s="48"/>
      <c r="H5" s="40"/>
      <c r="I5" s="51" t="str">
        <f>IF(B5=0," ",ROUNDDOWN(DAYS360(B5,DATE(2003,11,17))/30,0))</f>
        <v> </v>
      </c>
      <c r="J5" s="51" t="str">
        <f>IF(B5=0," ",IF(C5="n/a",0,ROUNDDOWN(DAYS360(C5,DATE(2006,9,30))/30,0)))</f>
        <v> </v>
      </c>
      <c r="K5" s="51">
        <f>IF(D5=0," ",IF(D5="n/a",0,ROUNDDOWN(DAYS360(D5,DATE(2007,9,30))/30,0)))</f>
        <v>96</v>
      </c>
      <c r="L5" s="51">
        <f>IF(E5=0," ",IF(E5="n/a",0,ROUNDDOWN(DAYS360(E5,DATE(2008,9,30))/30,0)))</f>
        <v>77</v>
      </c>
      <c r="M5" s="51" t="str">
        <f>IF(G5=0," ",IF(G5="n/a",0,ROUNDDOWN(DAYS360(G5,DATE(2009,9,30))/30,0)))</f>
        <v> </v>
      </c>
      <c r="N5" s="51" t="str">
        <f>IF(L5=" "," ",IF(M5=" "," ",L5-M5))</f>
        <v> </v>
      </c>
      <c r="O5" s="13"/>
      <c r="P5" s="13"/>
      <c r="Q5" s="13"/>
      <c r="R5" s="13"/>
      <c r="S5" s="13"/>
    </row>
    <row r="6" spans="1:19" ht="12.75">
      <c r="A6" s="3" t="s">
        <v>95</v>
      </c>
      <c r="B6" s="46"/>
      <c r="C6" s="48" t="s">
        <v>67</v>
      </c>
      <c r="D6" s="48" t="s">
        <v>67</v>
      </c>
      <c r="E6" s="47" t="s">
        <v>67</v>
      </c>
      <c r="F6" s="47" t="s">
        <v>67</v>
      </c>
      <c r="G6" s="47">
        <v>40077</v>
      </c>
      <c r="H6" s="47">
        <v>40077</v>
      </c>
      <c r="I6" s="51" t="str">
        <f aca="true" t="shared" si="0" ref="I6:I68">IF(B6=0," ",ROUNDDOWN(DAYS360(B6,DATE(2003,11,17))/30,0))</f>
        <v> </v>
      </c>
      <c r="J6" s="51"/>
      <c r="K6" s="51">
        <f aca="true" t="shared" si="1" ref="K6:K68">IF(D6=0," ",IF(D6="n/a",0,ROUNDDOWN(DAYS360(D6,DATE(2007,9,30))/30,0)))</f>
        <v>0</v>
      </c>
      <c r="L6" s="51">
        <f aca="true" t="shared" si="2" ref="L6:L68">IF(E6=0," ",IF(E6="n/a",0,ROUNDDOWN(DAYS360(E6,DATE(2008,9,30))/30,0)))</f>
        <v>0</v>
      </c>
      <c r="M6" s="51">
        <f aca="true" t="shared" si="3" ref="M6:M68">IF(G6=0," ",IF(G6="n/a",0,ROUNDDOWN(DAYS360(G6,DATE(2009,9,30))/30,0)))</f>
        <v>0</v>
      </c>
      <c r="N6" s="51">
        <f aca="true" t="shared" si="4" ref="N6:N70">IF(L6=" "," ",IF(M6=" "," ",L6-M6))</f>
        <v>0</v>
      </c>
      <c r="O6" s="13"/>
      <c r="P6" s="13"/>
      <c r="Q6" s="13"/>
      <c r="R6" s="13"/>
      <c r="S6" s="13"/>
    </row>
    <row r="7" spans="1:19" ht="12.75">
      <c r="A7" s="41" t="s">
        <v>76</v>
      </c>
      <c r="B7" s="48"/>
      <c r="C7" s="48">
        <v>38777</v>
      </c>
      <c r="D7" s="48">
        <v>38782</v>
      </c>
      <c r="E7" s="47">
        <v>38782</v>
      </c>
      <c r="F7" s="47">
        <v>39630</v>
      </c>
      <c r="G7" s="47">
        <v>38782</v>
      </c>
      <c r="H7" s="47">
        <v>39948</v>
      </c>
      <c r="I7" s="51" t="str">
        <f t="shared" si="0"/>
        <v> </v>
      </c>
      <c r="J7" s="51">
        <f aca="true" t="shared" si="5" ref="J7:J69">IF(C6=0," ",IF(C6="n/a",0,ROUNDDOWN(DAYS360(C6,DATE(2006,9,30))/30,0)))</f>
        <v>0</v>
      </c>
      <c r="K7" s="51">
        <f t="shared" si="1"/>
        <v>18</v>
      </c>
      <c r="L7" s="51">
        <f t="shared" si="2"/>
        <v>30</v>
      </c>
      <c r="M7" s="51">
        <f t="shared" si="3"/>
        <v>42</v>
      </c>
      <c r="N7" s="51">
        <f t="shared" si="4"/>
        <v>-12</v>
      </c>
      <c r="O7" s="13"/>
      <c r="P7" s="13"/>
      <c r="Q7" s="13"/>
      <c r="R7" s="13"/>
      <c r="S7" s="13"/>
    </row>
    <row r="8" spans="1:19" ht="12.75">
      <c r="A8" s="3" t="s">
        <v>96</v>
      </c>
      <c r="B8" s="46"/>
      <c r="C8" s="48">
        <v>38626</v>
      </c>
      <c r="D8" s="48">
        <v>36732</v>
      </c>
      <c r="E8" s="49" t="s">
        <v>67</v>
      </c>
      <c r="F8" s="47" t="s">
        <v>67</v>
      </c>
      <c r="G8" s="47"/>
      <c r="H8" s="47"/>
      <c r="I8" s="51" t="str">
        <f t="shared" si="0"/>
        <v> </v>
      </c>
      <c r="J8" s="51">
        <f t="shared" si="5"/>
        <v>6</v>
      </c>
      <c r="K8" s="51">
        <f t="shared" si="1"/>
        <v>86</v>
      </c>
      <c r="L8" s="51">
        <f t="shared" si="2"/>
        <v>0</v>
      </c>
      <c r="M8" s="51" t="str">
        <f t="shared" si="3"/>
        <v> </v>
      </c>
      <c r="N8" s="51" t="str">
        <f t="shared" si="4"/>
        <v> </v>
      </c>
      <c r="O8" s="13"/>
      <c r="P8" s="13"/>
      <c r="Q8" s="13"/>
      <c r="R8" s="13"/>
      <c r="S8" s="13"/>
    </row>
    <row r="9" spans="1:19" ht="12.75">
      <c r="A9" s="3" t="s">
        <v>97</v>
      </c>
      <c r="B9" s="46"/>
      <c r="C9" s="48">
        <v>38625</v>
      </c>
      <c r="D9" s="48">
        <v>39237</v>
      </c>
      <c r="E9" s="49">
        <v>39573</v>
      </c>
      <c r="F9" s="47">
        <v>39653</v>
      </c>
      <c r="G9" s="47" t="s">
        <v>67</v>
      </c>
      <c r="H9" s="47" t="s">
        <v>67</v>
      </c>
      <c r="I9" s="51" t="str">
        <f t="shared" si="0"/>
        <v> </v>
      </c>
      <c r="J9" s="51">
        <f t="shared" si="5"/>
        <v>11</v>
      </c>
      <c r="K9" s="51">
        <f t="shared" si="1"/>
        <v>3</v>
      </c>
      <c r="L9" s="51">
        <f t="shared" si="2"/>
        <v>4</v>
      </c>
      <c r="M9" s="51">
        <f t="shared" si="3"/>
        <v>0</v>
      </c>
      <c r="N9" s="51">
        <f t="shared" si="4"/>
        <v>4</v>
      </c>
      <c r="O9" s="13"/>
      <c r="P9" s="13"/>
      <c r="Q9" s="13"/>
      <c r="R9" s="13"/>
      <c r="S9" s="13"/>
    </row>
    <row r="10" spans="1:19" ht="12.75">
      <c r="A10" s="3" t="s">
        <v>98</v>
      </c>
      <c r="B10" s="46"/>
      <c r="C10" s="48" t="s">
        <v>67</v>
      </c>
      <c r="D10" s="48" t="s">
        <v>67</v>
      </c>
      <c r="E10" s="49" t="s">
        <v>67</v>
      </c>
      <c r="F10" s="47" t="s">
        <v>67</v>
      </c>
      <c r="G10" s="47" t="s">
        <v>67</v>
      </c>
      <c r="H10" s="47" t="s">
        <v>67</v>
      </c>
      <c r="I10" s="51" t="str">
        <f t="shared" si="0"/>
        <v> </v>
      </c>
      <c r="J10" s="51">
        <f t="shared" si="5"/>
        <v>12</v>
      </c>
      <c r="K10" s="51">
        <f t="shared" si="1"/>
        <v>0</v>
      </c>
      <c r="L10" s="51">
        <f t="shared" si="2"/>
        <v>0</v>
      </c>
      <c r="M10" s="51">
        <f t="shared" si="3"/>
        <v>0</v>
      </c>
      <c r="N10" s="51">
        <f t="shared" si="4"/>
        <v>0</v>
      </c>
      <c r="O10" s="13"/>
      <c r="P10" s="13"/>
      <c r="Q10" s="13"/>
      <c r="R10" s="13"/>
      <c r="S10" s="13"/>
    </row>
    <row r="11" spans="1:19" ht="12.75">
      <c r="A11" s="3" t="s">
        <v>99</v>
      </c>
      <c r="B11" s="46"/>
      <c r="C11" s="48">
        <v>38534</v>
      </c>
      <c r="D11" s="48">
        <v>38534</v>
      </c>
      <c r="E11" s="49">
        <v>38534</v>
      </c>
      <c r="F11" s="47">
        <v>39196</v>
      </c>
      <c r="G11" s="47">
        <v>38534</v>
      </c>
      <c r="H11" s="47">
        <v>40050</v>
      </c>
      <c r="I11" s="51" t="str">
        <f t="shared" si="0"/>
        <v> </v>
      </c>
      <c r="J11" s="51">
        <f t="shared" si="5"/>
        <v>0</v>
      </c>
      <c r="K11" s="51">
        <f t="shared" si="1"/>
        <v>26</v>
      </c>
      <c r="L11" s="51">
        <f t="shared" si="2"/>
        <v>38</v>
      </c>
      <c r="M11" s="51">
        <f t="shared" si="3"/>
        <v>50</v>
      </c>
      <c r="N11" s="51">
        <f t="shared" si="4"/>
        <v>-12</v>
      </c>
      <c r="O11" s="13"/>
      <c r="P11" s="13"/>
      <c r="Q11" s="13"/>
      <c r="R11" s="13"/>
      <c r="S11" s="13"/>
    </row>
    <row r="12" spans="1:19" ht="12.75">
      <c r="A12" s="41" t="s">
        <v>77</v>
      </c>
      <c r="B12" s="48"/>
      <c r="C12" s="48">
        <v>38861</v>
      </c>
      <c r="D12" s="48" t="s">
        <v>67</v>
      </c>
      <c r="E12" s="47">
        <v>39619</v>
      </c>
      <c r="F12" s="47">
        <v>39710</v>
      </c>
      <c r="G12" s="47">
        <v>39972</v>
      </c>
      <c r="H12" s="47">
        <v>40077</v>
      </c>
      <c r="I12" s="51" t="str">
        <f t="shared" si="0"/>
        <v> </v>
      </c>
      <c r="J12" s="51">
        <f t="shared" si="5"/>
        <v>14</v>
      </c>
      <c r="K12" s="51">
        <f t="shared" si="1"/>
        <v>0</v>
      </c>
      <c r="L12" s="51">
        <f t="shared" si="2"/>
        <v>3</v>
      </c>
      <c r="M12" s="51">
        <f t="shared" si="3"/>
        <v>3</v>
      </c>
      <c r="N12" s="51">
        <f t="shared" si="4"/>
        <v>0</v>
      </c>
      <c r="O12" s="13"/>
      <c r="P12" s="13"/>
      <c r="Q12" s="13"/>
      <c r="R12" s="13"/>
      <c r="S12" s="13"/>
    </row>
    <row r="13" spans="1:19" ht="12.75">
      <c r="A13" s="41" t="s">
        <v>7</v>
      </c>
      <c r="B13" s="47">
        <v>31926</v>
      </c>
      <c r="C13" s="48">
        <v>33635</v>
      </c>
      <c r="D13" s="48">
        <v>33725</v>
      </c>
      <c r="E13" s="47">
        <v>33725</v>
      </c>
      <c r="F13" s="47">
        <v>36917</v>
      </c>
      <c r="G13" s="47">
        <v>36075</v>
      </c>
      <c r="H13" s="47">
        <v>37630</v>
      </c>
      <c r="I13" s="51">
        <f t="shared" si="0"/>
        <v>197</v>
      </c>
      <c r="J13" s="51">
        <f t="shared" si="5"/>
        <v>4</v>
      </c>
      <c r="K13" s="51">
        <f t="shared" si="1"/>
        <v>184</v>
      </c>
      <c r="L13" s="51">
        <f t="shared" si="2"/>
        <v>196</v>
      </c>
      <c r="M13" s="51">
        <f t="shared" si="3"/>
        <v>131</v>
      </c>
      <c r="N13" s="51">
        <f t="shared" si="4"/>
        <v>65</v>
      </c>
      <c r="O13" s="13"/>
      <c r="P13" s="13"/>
      <c r="Q13" s="13"/>
      <c r="R13" s="13"/>
      <c r="S13" s="13"/>
    </row>
    <row r="14" spans="1:19" ht="12.75">
      <c r="A14" s="41" t="s">
        <v>100</v>
      </c>
      <c r="B14" s="47"/>
      <c r="C14" s="48" t="s">
        <v>67</v>
      </c>
      <c r="D14" s="48" t="s">
        <v>67</v>
      </c>
      <c r="E14" s="47" t="s">
        <v>67</v>
      </c>
      <c r="F14" s="47" t="s">
        <v>67</v>
      </c>
      <c r="G14" s="47">
        <v>40030</v>
      </c>
      <c r="H14" s="47">
        <v>40085</v>
      </c>
      <c r="I14" s="51" t="str">
        <f t="shared" si="0"/>
        <v> </v>
      </c>
      <c r="J14" s="51">
        <f t="shared" si="5"/>
        <v>175</v>
      </c>
      <c r="K14" s="51">
        <f t="shared" si="1"/>
        <v>0</v>
      </c>
      <c r="L14" s="51">
        <f t="shared" si="2"/>
        <v>0</v>
      </c>
      <c r="M14" s="51">
        <f t="shared" si="3"/>
        <v>1</v>
      </c>
      <c r="N14" s="51">
        <f t="shared" si="4"/>
        <v>-1</v>
      </c>
      <c r="O14" s="13"/>
      <c r="P14" s="13"/>
      <c r="Q14" s="13"/>
      <c r="R14" s="13"/>
      <c r="S14" s="13"/>
    </row>
    <row r="15" spans="1:19" ht="12.75">
      <c r="A15" s="41" t="s">
        <v>78</v>
      </c>
      <c r="B15" s="48"/>
      <c r="C15" s="48">
        <v>38194</v>
      </c>
      <c r="D15" s="48">
        <v>38195</v>
      </c>
      <c r="E15" s="47">
        <v>38197</v>
      </c>
      <c r="F15" s="47">
        <v>38834</v>
      </c>
      <c r="G15" s="48">
        <v>38197</v>
      </c>
      <c r="H15" s="47">
        <v>38877</v>
      </c>
      <c r="I15" s="51" t="str">
        <f t="shared" si="0"/>
        <v> </v>
      </c>
      <c r="J15" s="51">
        <f t="shared" si="5"/>
        <v>0</v>
      </c>
      <c r="K15" s="51">
        <f t="shared" si="1"/>
        <v>38</v>
      </c>
      <c r="L15" s="51">
        <f t="shared" si="2"/>
        <v>50</v>
      </c>
      <c r="M15" s="51">
        <f t="shared" si="3"/>
        <v>62</v>
      </c>
      <c r="N15" s="51">
        <f t="shared" si="4"/>
        <v>-12</v>
      </c>
      <c r="O15" s="13"/>
      <c r="P15" s="13"/>
      <c r="Q15" s="13"/>
      <c r="R15" s="13"/>
      <c r="S15" s="13"/>
    </row>
    <row r="16" spans="1:19" ht="12.75">
      <c r="A16" s="41" t="s">
        <v>101</v>
      </c>
      <c r="B16" s="48"/>
      <c r="C16" s="48">
        <v>38233</v>
      </c>
      <c r="D16" s="48">
        <v>38275</v>
      </c>
      <c r="E16" s="47">
        <v>38275</v>
      </c>
      <c r="F16" s="47">
        <v>39176</v>
      </c>
      <c r="G16" s="48"/>
      <c r="H16" s="47"/>
      <c r="I16" s="51" t="str">
        <f t="shared" si="0"/>
        <v> </v>
      </c>
      <c r="J16" s="51">
        <f t="shared" si="5"/>
        <v>26</v>
      </c>
      <c r="K16" s="51">
        <f t="shared" si="1"/>
        <v>35</v>
      </c>
      <c r="L16" s="51">
        <f t="shared" si="2"/>
        <v>47</v>
      </c>
      <c r="M16" s="51" t="str">
        <f t="shared" si="3"/>
        <v> </v>
      </c>
      <c r="N16" s="51" t="str">
        <f t="shared" si="4"/>
        <v> </v>
      </c>
      <c r="O16" s="13"/>
      <c r="P16" s="13"/>
      <c r="Q16" s="13"/>
      <c r="R16" s="13"/>
      <c r="S16" s="13"/>
    </row>
    <row r="17" spans="1:19" ht="12.75">
      <c r="A17" s="41" t="s">
        <v>102</v>
      </c>
      <c r="B17" s="48"/>
      <c r="C17" s="48">
        <v>39013</v>
      </c>
      <c r="D17" s="48">
        <v>39357</v>
      </c>
      <c r="E17" s="47">
        <v>39703</v>
      </c>
      <c r="F17" s="47">
        <v>39729</v>
      </c>
      <c r="G17" s="48"/>
      <c r="H17" s="47"/>
      <c r="I17" s="51" t="str">
        <f t="shared" si="0"/>
        <v> </v>
      </c>
      <c r="J17" s="51">
        <f t="shared" si="5"/>
        <v>24</v>
      </c>
      <c r="K17" s="51">
        <f t="shared" si="1"/>
        <v>0</v>
      </c>
      <c r="L17" s="51">
        <f t="shared" si="2"/>
        <v>0</v>
      </c>
      <c r="M17" s="51" t="str">
        <f t="shared" si="3"/>
        <v> </v>
      </c>
      <c r="N17" s="51" t="str">
        <f t="shared" si="4"/>
        <v> </v>
      </c>
      <c r="O17" s="13"/>
      <c r="P17" s="13"/>
      <c r="Q17" s="13"/>
      <c r="R17" s="13"/>
      <c r="S17" s="13"/>
    </row>
    <row r="18" spans="1:19" ht="12.75">
      <c r="A18" s="3" t="s">
        <v>61</v>
      </c>
      <c r="B18" s="49"/>
      <c r="C18" s="48">
        <v>36118</v>
      </c>
      <c r="D18" s="48">
        <v>36586</v>
      </c>
      <c r="E18" s="47">
        <v>36581</v>
      </c>
      <c r="F18" s="47">
        <v>37365</v>
      </c>
      <c r="G18" s="47">
        <v>37344</v>
      </c>
      <c r="H18" s="47">
        <v>38365</v>
      </c>
      <c r="I18" s="51" t="str">
        <f t="shared" si="0"/>
        <v> </v>
      </c>
      <c r="J18" s="51">
        <f t="shared" si="5"/>
        <v>0</v>
      </c>
      <c r="K18" s="51">
        <f t="shared" si="1"/>
        <v>90</v>
      </c>
      <c r="L18" s="51">
        <f t="shared" si="2"/>
        <v>103</v>
      </c>
      <c r="M18" s="51">
        <f t="shared" si="3"/>
        <v>90</v>
      </c>
      <c r="N18" s="51">
        <f t="shared" si="4"/>
        <v>13</v>
      </c>
      <c r="O18" s="13"/>
      <c r="P18" s="13"/>
      <c r="Q18" s="13"/>
      <c r="R18" s="13"/>
      <c r="S18" s="13"/>
    </row>
    <row r="19" spans="1:19" ht="12" customHeight="1">
      <c r="A19" s="3" t="s">
        <v>73</v>
      </c>
      <c r="B19" s="47"/>
      <c r="C19" s="48" t="s">
        <v>67</v>
      </c>
      <c r="D19" s="48" t="s">
        <v>67</v>
      </c>
      <c r="E19" s="47" t="s">
        <v>67</v>
      </c>
      <c r="F19" s="47" t="s">
        <v>67</v>
      </c>
      <c r="G19" s="47" t="s">
        <v>67</v>
      </c>
      <c r="H19" s="47" t="s">
        <v>67</v>
      </c>
      <c r="I19" s="51" t="str">
        <f t="shared" si="0"/>
        <v> </v>
      </c>
      <c r="J19" s="51">
        <f t="shared" si="5"/>
        <v>94</v>
      </c>
      <c r="K19" s="51">
        <f t="shared" si="1"/>
        <v>0</v>
      </c>
      <c r="L19" s="51">
        <f t="shared" si="2"/>
        <v>0</v>
      </c>
      <c r="M19" s="51">
        <f t="shared" si="3"/>
        <v>0</v>
      </c>
      <c r="N19" s="51">
        <f t="shared" si="4"/>
        <v>0</v>
      </c>
      <c r="O19" s="13"/>
      <c r="P19" s="13"/>
      <c r="Q19" s="13"/>
      <c r="R19" s="13"/>
      <c r="S19" s="13"/>
    </row>
    <row r="20" spans="1:19" ht="12.75">
      <c r="A20" s="41" t="s">
        <v>90</v>
      </c>
      <c r="B20" s="48"/>
      <c r="C20" s="48">
        <v>38740</v>
      </c>
      <c r="D20" s="48">
        <v>38769</v>
      </c>
      <c r="E20" s="47">
        <v>38992</v>
      </c>
      <c r="F20" s="47">
        <v>39149</v>
      </c>
      <c r="G20" s="47">
        <v>38992</v>
      </c>
      <c r="H20" s="47">
        <v>39280</v>
      </c>
      <c r="I20" s="51" t="str">
        <f t="shared" si="0"/>
        <v> </v>
      </c>
      <c r="J20" s="51">
        <f t="shared" si="5"/>
        <v>0</v>
      </c>
      <c r="K20" s="51">
        <f t="shared" si="1"/>
        <v>19</v>
      </c>
      <c r="L20" s="51">
        <f t="shared" si="2"/>
        <v>23</v>
      </c>
      <c r="M20" s="51">
        <f t="shared" si="3"/>
        <v>35</v>
      </c>
      <c r="N20" s="51">
        <f t="shared" si="4"/>
        <v>-12</v>
      </c>
      <c r="O20" s="13"/>
      <c r="P20" s="13"/>
      <c r="Q20" s="13"/>
      <c r="R20" s="13"/>
      <c r="S20" s="13"/>
    </row>
    <row r="21" spans="1:19" ht="12.75">
      <c r="A21" s="3" t="s">
        <v>43</v>
      </c>
      <c r="B21" s="47">
        <v>33427</v>
      </c>
      <c r="C21" s="48">
        <v>36504</v>
      </c>
      <c r="D21" s="48">
        <v>39232</v>
      </c>
      <c r="E21" s="47">
        <v>37110</v>
      </c>
      <c r="F21" s="47">
        <v>38149</v>
      </c>
      <c r="G21" s="47">
        <v>38434</v>
      </c>
      <c r="H21" s="47">
        <v>39016</v>
      </c>
      <c r="I21" s="51">
        <f t="shared" si="0"/>
        <v>148</v>
      </c>
      <c r="J21" s="51">
        <f t="shared" si="5"/>
        <v>8</v>
      </c>
      <c r="K21" s="51">
        <f t="shared" si="1"/>
        <v>4</v>
      </c>
      <c r="L21" s="51">
        <f t="shared" si="2"/>
        <v>85</v>
      </c>
      <c r="M21" s="51">
        <f t="shared" si="3"/>
        <v>54</v>
      </c>
      <c r="N21" s="51">
        <f t="shared" si="4"/>
        <v>31</v>
      </c>
      <c r="O21" s="13"/>
      <c r="P21" s="13"/>
      <c r="Q21" s="13"/>
      <c r="R21" s="13"/>
      <c r="S21" s="13"/>
    </row>
    <row r="22" spans="1:19" ht="12.75">
      <c r="A22" s="3" t="s">
        <v>46</v>
      </c>
      <c r="B22" s="47">
        <v>34331</v>
      </c>
      <c r="C22" s="47">
        <v>37470</v>
      </c>
      <c r="D22" s="47">
        <v>38152</v>
      </c>
      <c r="E22" s="47">
        <v>38723</v>
      </c>
      <c r="F22" s="47">
        <v>39010</v>
      </c>
      <c r="G22" s="47">
        <v>38723</v>
      </c>
      <c r="H22" s="47">
        <v>39010</v>
      </c>
      <c r="I22" s="51">
        <f t="shared" si="0"/>
        <v>118</v>
      </c>
      <c r="J22" s="51">
        <f t="shared" si="5"/>
        <v>81</v>
      </c>
      <c r="K22" s="51">
        <f t="shared" si="1"/>
        <v>39</v>
      </c>
      <c r="L22" s="51">
        <f t="shared" si="2"/>
        <v>32</v>
      </c>
      <c r="M22" s="51">
        <f t="shared" si="3"/>
        <v>44</v>
      </c>
      <c r="N22" s="51">
        <f t="shared" si="4"/>
        <v>-12</v>
      </c>
      <c r="O22" s="13"/>
      <c r="P22" s="13"/>
      <c r="Q22" s="13"/>
      <c r="R22" s="13"/>
      <c r="S22" s="13"/>
    </row>
    <row r="23" spans="1:19" ht="12.75">
      <c r="A23" s="41" t="s">
        <v>38</v>
      </c>
      <c r="B23" s="47">
        <v>31808</v>
      </c>
      <c r="C23" s="48">
        <v>33307</v>
      </c>
      <c r="D23" s="48">
        <v>33729</v>
      </c>
      <c r="E23" s="47">
        <v>33939</v>
      </c>
      <c r="F23" s="47">
        <v>34359</v>
      </c>
      <c r="G23" s="47">
        <v>33939</v>
      </c>
      <c r="H23" s="47">
        <v>34381</v>
      </c>
      <c r="I23" s="51">
        <f t="shared" si="0"/>
        <v>201</v>
      </c>
      <c r="J23" s="51">
        <f t="shared" si="5"/>
        <v>49</v>
      </c>
      <c r="K23" s="51">
        <f t="shared" si="1"/>
        <v>184</v>
      </c>
      <c r="L23" s="51">
        <f t="shared" si="2"/>
        <v>189</v>
      </c>
      <c r="M23" s="51">
        <f t="shared" si="3"/>
        <v>201</v>
      </c>
      <c r="N23" s="51">
        <f t="shared" si="4"/>
        <v>-12</v>
      </c>
      <c r="O23" s="13"/>
      <c r="P23" s="13"/>
      <c r="Q23" s="13"/>
      <c r="R23" s="13"/>
      <c r="S23" s="13"/>
    </row>
    <row r="24" spans="1:19" ht="12.75">
      <c r="A24" s="41" t="s">
        <v>3</v>
      </c>
      <c r="B24" s="47">
        <v>33372</v>
      </c>
      <c r="C24" s="48">
        <v>34038</v>
      </c>
      <c r="D24" s="48">
        <v>33578</v>
      </c>
      <c r="E24" s="47">
        <v>36480</v>
      </c>
      <c r="F24" s="47">
        <v>38336</v>
      </c>
      <c r="G24" s="47">
        <v>36563</v>
      </c>
      <c r="H24" s="47">
        <v>38569</v>
      </c>
      <c r="I24" s="51">
        <f t="shared" si="0"/>
        <v>150</v>
      </c>
      <c r="J24" s="51">
        <f t="shared" si="5"/>
        <v>186</v>
      </c>
      <c r="K24" s="51">
        <f t="shared" si="1"/>
        <v>189</v>
      </c>
      <c r="L24" s="51">
        <f t="shared" si="2"/>
        <v>106</v>
      </c>
      <c r="M24" s="51">
        <f t="shared" si="3"/>
        <v>115</v>
      </c>
      <c r="N24" s="51">
        <f t="shared" si="4"/>
        <v>-9</v>
      </c>
      <c r="O24" s="13"/>
      <c r="P24" s="13"/>
      <c r="Q24" s="13"/>
      <c r="R24" s="13"/>
      <c r="S24" s="13"/>
    </row>
    <row r="25" spans="1:19" ht="12.75">
      <c r="A25" s="41" t="s">
        <v>44</v>
      </c>
      <c r="B25" s="47">
        <v>35514</v>
      </c>
      <c r="C25" s="48">
        <v>35080</v>
      </c>
      <c r="D25" s="48">
        <v>35499</v>
      </c>
      <c r="E25" s="47">
        <v>35555</v>
      </c>
      <c r="F25" s="47">
        <v>36752</v>
      </c>
      <c r="G25" s="47">
        <v>36752</v>
      </c>
      <c r="H25" s="47">
        <v>37494</v>
      </c>
      <c r="I25" s="51">
        <f t="shared" si="0"/>
        <v>79</v>
      </c>
      <c r="J25" s="51">
        <f t="shared" si="5"/>
        <v>162</v>
      </c>
      <c r="K25" s="51">
        <f t="shared" si="1"/>
        <v>126</v>
      </c>
      <c r="L25" s="51">
        <f t="shared" si="2"/>
        <v>136</v>
      </c>
      <c r="M25" s="51">
        <f t="shared" si="3"/>
        <v>109</v>
      </c>
      <c r="N25" s="51">
        <f t="shared" si="4"/>
        <v>27</v>
      </c>
      <c r="O25" s="13"/>
      <c r="P25" s="13"/>
      <c r="Q25" s="13"/>
      <c r="R25" s="13"/>
      <c r="S25" s="13"/>
    </row>
    <row r="26" spans="1:19" ht="12.75">
      <c r="A26" s="41" t="s">
        <v>42</v>
      </c>
      <c r="B26" s="47">
        <v>34624</v>
      </c>
      <c r="C26" s="48">
        <v>32699</v>
      </c>
      <c r="D26" s="48">
        <v>33294</v>
      </c>
      <c r="E26" s="47">
        <v>34743</v>
      </c>
      <c r="F26" s="47">
        <v>36976</v>
      </c>
      <c r="G26" s="47">
        <v>36756</v>
      </c>
      <c r="H26" s="47">
        <v>37343</v>
      </c>
      <c r="I26" s="51">
        <f t="shared" si="0"/>
        <v>109</v>
      </c>
      <c r="J26" s="51">
        <f t="shared" si="5"/>
        <v>128</v>
      </c>
      <c r="K26" s="51">
        <f t="shared" si="1"/>
        <v>199</v>
      </c>
      <c r="L26" s="51">
        <f t="shared" si="2"/>
        <v>163</v>
      </c>
      <c r="M26" s="51">
        <f t="shared" si="3"/>
        <v>109</v>
      </c>
      <c r="N26" s="51">
        <f t="shared" si="4"/>
        <v>54</v>
      </c>
      <c r="O26" s="13"/>
      <c r="P26" s="13"/>
      <c r="Q26" s="13"/>
      <c r="R26" s="13"/>
      <c r="S26" s="13"/>
    </row>
    <row r="27" spans="1:19" ht="12.75">
      <c r="A27" s="41" t="s">
        <v>66</v>
      </c>
      <c r="B27" s="48">
        <v>37469</v>
      </c>
      <c r="C27" s="48">
        <v>38447</v>
      </c>
      <c r="D27" s="48">
        <v>38722</v>
      </c>
      <c r="E27" s="47">
        <v>38912</v>
      </c>
      <c r="F27" s="47">
        <v>39437</v>
      </c>
      <c r="G27" s="47">
        <v>39268</v>
      </c>
      <c r="H27" s="47">
        <v>39671</v>
      </c>
      <c r="I27" s="51">
        <f t="shared" si="0"/>
        <v>15</v>
      </c>
      <c r="J27" s="51">
        <f t="shared" si="5"/>
        <v>206</v>
      </c>
      <c r="K27" s="51">
        <f t="shared" si="1"/>
        <v>20</v>
      </c>
      <c r="L27" s="51">
        <f t="shared" si="2"/>
        <v>26</v>
      </c>
      <c r="M27" s="51">
        <f t="shared" si="3"/>
        <v>26</v>
      </c>
      <c r="N27" s="51">
        <f t="shared" si="4"/>
        <v>0</v>
      </c>
      <c r="O27" s="13"/>
      <c r="P27" s="13"/>
      <c r="Q27" s="13"/>
      <c r="R27" s="13"/>
      <c r="S27" s="13"/>
    </row>
    <row r="28" spans="1:19" ht="12.75">
      <c r="A28" s="41" t="s">
        <v>4</v>
      </c>
      <c r="B28" s="48"/>
      <c r="C28" s="48">
        <v>35762</v>
      </c>
      <c r="D28" s="48">
        <v>36579</v>
      </c>
      <c r="E28" s="47">
        <v>36579</v>
      </c>
      <c r="F28" s="47">
        <v>37552</v>
      </c>
      <c r="G28" s="47">
        <v>36930</v>
      </c>
      <c r="H28" s="47">
        <v>37777</v>
      </c>
      <c r="I28" s="51" t="str">
        <f t="shared" si="0"/>
        <v> </v>
      </c>
      <c r="J28" s="51">
        <f t="shared" si="5"/>
        <v>17</v>
      </c>
      <c r="K28" s="51">
        <f t="shared" si="1"/>
        <v>91</v>
      </c>
      <c r="L28" s="51">
        <f t="shared" si="2"/>
        <v>103</v>
      </c>
      <c r="M28" s="51">
        <f t="shared" si="3"/>
        <v>103</v>
      </c>
      <c r="N28" s="51">
        <f t="shared" si="4"/>
        <v>0</v>
      </c>
      <c r="O28" s="13"/>
      <c r="P28" s="13"/>
      <c r="Q28" s="13"/>
      <c r="R28" s="13"/>
      <c r="S28" s="13"/>
    </row>
    <row r="29" spans="1:19" ht="12.75">
      <c r="A29" s="41" t="s">
        <v>5</v>
      </c>
      <c r="B29" s="48">
        <v>37046</v>
      </c>
      <c r="C29" s="48">
        <v>36767</v>
      </c>
      <c r="D29" s="48">
        <v>37133</v>
      </c>
      <c r="E29" s="47">
        <v>37777</v>
      </c>
      <c r="F29" s="47">
        <v>38397</v>
      </c>
      <c r="G29" s="47">
        <v>38152</v>
      </c>
      <c r="H29" s="47">
        <v>38682</v>
      </c>
      <c r="I29" s="51">
        <f t="shared" si="0"/>
        <v>29</v>
      </c>
      <c r="J29" s="51">
        <f t="shared" si="5"/>
        <v>106</v>
      </c>
      <c r="K29" s="51">
        <f t="shared" si="1"/>
        <v>73</v>
      </c>
      <c r="L29" s="51">
        <f t="shared" si="2"/>
        <v>63</v>
      </c>
      <c r="M29" s="51">
        <f t="shared" si="3"/>
        <v>63</v>
      </c>
      <c r="N29" s="51">
        <f t="shared" si="4"/>
        <v>0</v>
      </c>
      <c r="O29" s="13"/>
      <c r="P29" s="13"/>
      <c r="Q29" s="13"/>
      <c r="R29" s="13"/>
      <c r="S29" s="13"/>
    </row>
    <row r="30" spans="1:19" ht="12.75">
      <c r="A30" s="41" t="s">
        <v>103</v>
      </c>
      <c r="B30" s="48"/>
      <c r="C30" s="48" t="s">
        <v>67</v>
      </c>
      <c r="D30" s="48" t="s">
        <v>67</v>
      </c>
      <c r="E30" s="47" t="s">
        <v>67</v>
      </c>
      <c r="F30" s="47" t="s">
        <v>67</v>
      </c>
      <c r="G30" s="47" t="s">
        <v>67</v>
      </c>
      <c r="H30" s="47" t="s">
        <v>67</v>
      </c>
      <c r="I30" s="51" t="str">
        <f t="shared" si="0"/>
        <v> </v>
      </c>
      <c r="J30" s="51">
        <f t="shared" si="5"/>
        <v>73</v>
      </c>
      <c r="K30" s="51">
        <f t="shared" si="1"/>
        <v>0</v>
      </c>
      <c r="L30" s="51">
        <f t="shared" si="2"/>
        <v>0</v>
      </c>
      <c r="M30" s="51">
        <f t="shared" si="3"/>
        <v>0</v>
      </c>
      <c r="N30" s="51">
        <f t="shared" si="4"/>
        <v>0</v>
      </c>
      <c r="O30" s="13"/>
      <c r="P30" s="13"/>
      <c r="Q30" s="13"/>
      <c r="R30" s="13"/>
      <c r="S30" s="13"/>
    </row>
    <row r="31" spans="1:19" ht="12.75">
      <c r="A31" s="41" t="s">
        <v>2</v>
      </c>
      <c r="B31" s="48"/>
      <c r="C31" s="48">
        <v>37966</v>
      </c>
      <c r="D31" s="48">
        <v>38286</v>
      </c>
      <c r="E31" s="47">
        <v>38864</v>
      </c>
      <c r="F31" s="47">
        <v>39432</v>
      </c>
      <c r="G31" s="47">
        <v>39778</v>
      </c>
      <c r="H31" s="47">
        <v>39843</v>
      </c>
      <c r="I31" s="51" t="str">
        <f t="shared" si="0"/>
        <v> </v>
      </c>
      <c r="J31" s="51">
        <f t="shared" si="5"/>
        <v>0</v>
      </c>
      <c r="K31" s="51">
        <f t="shared" si="1"/>
        <v>35</v>
      </c>
      <c r="L31" s="51">
        <f t="shared" si="2"/>
        <v>28</v>
      </c>
      <c r="M31" s="51">
        <f t="shared" si="3"/>
        <v>10</v>
      </c>
      <c r="N31" s="51">
        <f t="shared" si="4"/>
        <v>18</v>
      </c>
      <c r="O31" s="13"/>
      <c r="P31" s="13"/>
      <c r="Q31" s="13"/>
      <c r="R31" s="13"/>
      <c r="S31" s="13"/>
    </row>
    <row r="32" spans="1:19" ht="12.75">
      <c r="A32" s="41" t="s">
        <v>80</v>
      </c>
      <c r="B32" s="48"/>
      <c r="C32" s="48">
        <v>38817</v>
      </c>
      <c r="D32" s="48">
        <v>38779</v>
      </c>
      <c r="E32" s="47">
        <v>39143</v>
      </c>
      <c r="F32" s="47">
        <v>39674</v>
      </c>
      <c r="G32" s="47">
        <v>39654</v>
      </c>
      <c r="H32" s="47">
        <v>39986</v>
      </c>
      <c r="I32" s="51" t="str">
        <f t="shared" si="0"/>
        <v> </v>
      </c>
      <c r="J32" s="51">
        <f t="shared" si="5"/>
        <v>33</v>
      </c>
      <c r="K32" s="51">
        <f t="shared" si="1"/>
        <v>18</v>
      </c>
      <c r="L32" s="51">
        <f t="shared" si="2"/>
        <v>18</v>
      </c>
      <c r="M32" s="51">
        <f t="shared" si="3"/>
        <v>14</v>
      </c>
      <c r="N32" s="51">
        <f t="shared" si="4"/>
        <v>4</v>
      </c>
      <c r="O32" s="13"/>
      <c r="P32" s="13"/>
      <c r="Q32" s="13"/>
      <c r="R32" s="13"/>
      <c r="S32" s="13"/>
    </row>
    <row r="33" spans="1:19" ht="12.75">
      <c r="A33" s="41" t="s">
        <v>79</v>
      </c>
      <c r="B33" s="48"/>
      <c r="C33" s="48">
        <v>38638</v>
      </c>
      <c r="D33" s="48">
        <v>38744</v>
      </c>
      <c r="E33" s="47">
        <v>39191</v>
      </c>
      <c r="F33" s="47">
        <v>39583</v>
      </c>
      <c r="G33" s="47">
        <v>40032</v>
      </c>
      <c r="H33" s="47">
        <v>40064</v>
      </c>
      <c r="I33" s="51" t="str">
        <f t="shared" si="0"/>
        <v> </v>
      </c>
      <c r="J33" s="51">
        <f t="shared" si="5"/>
        <v>5</v>
      </c>
      <c r="K33" s="51">
        <f t="shared" si="1"/>
        <v>20</v>
      </c>
      <c r="L33" s="51">
        <f t="shared" si="2"/>
        <v>17</v>
      </c>
      <c r="M33" s="51">
        <f t="shared" si="3"/>
        <v>1</v>
      </c>
      <c r="N33" s="51">
        <f t="shared" si="4"/>
        <v>16</v>
      </c>
      <c r="O33" s="13"/>
      <c r="P33" s="13"/>
      <c r="Q33" s="13"/>
      <c r="R33" s="13"/>
      <c r="S33" s="13"/>
    </row>
    <row r="34" spans="1:19" ht="12.75">
      <c r="A34" s="41" t="s">
        <v>10</v>
      </c>
      <c r="B34" s="47">
        <v>34477</v>
      </c>
      <c r="C34" s="48">
        <v>34842</v>
      </c>
      <c r="D34" s="48">
        <v>37785</v>
      </c>
      <c r="E34" s="47">
        <v>37785</v>
      </c>
      <c r="F34" s="47">
        <v>38177</v>
      </c>
      <c r="G34" s="47">
        <v>38124</v>
      </c>
      <c r="H34" s="47">
        <v>38419</v>
      </c>
      <c r="I34" s="51">
        <f t="shared" si="0"/>
        <v>113</v>
      </c>
      <c r="J34" s="51">
        <f t="shared" si="5"/>
        <v>11</v>
      </c>
      <c r="K34" s="51">
        <f t="shared" si="1"/>
        <v>51</v>
      </c>
      <c r="L34" s="51">
        <f t="shared" si="2"/>
        <v>63</v>
      </c>
      <c r="M34" s="51">
        <f t="shared" si="3"/>
        <v>64</v>
      </c>
      <c r="N34" s="51">
        <f t="shared" si="4"/>
        <v>-1</v>
      </c>
      <c r="O34" s="13"/>
      <c r="P34" s="13"/>
      <c r="Q34" s="13"/>
      <c r="R34" s="13"/>
      <c r="S34" s="13"/>
    </row>
    <row r="35" spans="1:19" ht="12.75">
      <c r="A35" s="41" t="s">
        <v>15</v>
      </c>
      <c r="B35" s="48"/>
      <c r="C35" s="48">
        <v>38839</v>
      </c>
      <c r="D35" s="48">
        <v>39029</v>
      </c>
      <c r="E35" s="47">
        <v>39029</v>
      </c>
      <c r="F35" s="47">
        <v>39541</v>
      </c>
      <c r="G35" s="47">
        <v>39189</v>
      </c>
      <c r="H35" s="47">
        <v>39925</v>
      </c>
      <c r="I35" s="51" t="str">
        <f t="shared" si="0"/>
        <v> </v>
      </c>
      <c r="J35" s="51">
        <f t="shared" si="5"/>
        <v>136</v>
      </c>
      <c r="K35" s="51">
        <f t="shared" si="1"/>
        <v>10</v>
      </c>
      <c r="L35" s="51">
        <f t="shared" si="2"/>
        <v>22</v>
      </c>
      <c r="M35" s="51">
        <f t="shared" si="3"/>
        <v>29</v>
      </c>
      <c r="N35" s="51">
        <f t="shared" si="4"/>
        <v>-7</v>
      </c>
      <c r="O35" s="13"/>
      <c r="P35" s="13"/>
      <c r="Q35" s="13"/>
      <c r="R35" s="13"/>
      <c r="S35" s="13"/>
    </row>
    <row r="36" spans="1:19" ht="12.75">
      <c r="A36" s="41" t="s">
        <v>81</v>
      </c>
      <c r="B36" s="48"/>
      <c r="C36" s="48" t="s">
        <v>67</v>
      </c>
      <c r="D36" s="48" t="s">
        <v>67</v>
      </c>
      <c r="E36" s="47">
        <v>39658</v>
      </c>
      <c r="F36" s="47">
        <v>39687</v>
      </c>
      <c r="G36" s="47">
        <v>39762</v>
      </c>
      <c r="H36" s="47">
        <v>39972</v>
      </c>
      <c r="I36" s="51" t="str">
        <f t="shared" si="0"/>
        <v> </v>
      </c>
      <c r="J36" s="51">
        <f t="shared" si="5"/>
        <v>4</v>
      </c>
      <c r="K36" s="51">
        <f t="shared" si="1"/>
        <v>0</v>
      </c>
      <c r="L36" s="51">
        <f t="shared" si="2"/>
        <v>2</v>
      </c>
      <c r="M36" s="51">
        <f t="shared" si="3"/>
        <v>10</v>
      </c>
      <c r="N36" s="51">
        <f t="shared" si="4"/>
        <v>-8</v>
      </c>
      <c r="O36" s="13"/>
      <c r="P36" s="13"/>
      <c r="Q36" s="13"/>
      <c r="R36" s="13"/>
      <c r="S36" s="13"/>
    </row>
    <row r="37" spans="1:19" ht="12.75">
      <c r="A37" s="41" t="s">
        <v>17</v>
      </c>
      <c r="B37" s="48"/>
      <c r="C37" s="48">
        <v>38937</v>
      </c>
      <c r="D37" s="48">
        <v>39059</v>
      </c>
      <c r="E37" s="47">
        <v>39170</v>
      </c>
      <c r="F37" s="47">
        <v>39706</v>
      </c>
      <c r="G37" s="47">
        <v>39170</v>
      </c>
      <c r="H37" s="47">
        <v>40030</v>
      </c>
      <c r="I37" s="51" t="str">
        <f t="shared" si="0"/>
        <v> </v>
      </c>
      <c r="J37" s="51">
        <f t="shared" si="5"/>
        <v>0</v>
      </c>
      <c r="K37" s="51">
        <f t="shared" si="1"/>
        <v>9</v>
      </c>
      <c r="L37" s="51">
        <f t="shared" si="2"/>
        <v>18</v>
      </c>
      <c r="M37" s="51">
        <f t="shared" si="3"/>
        <v>30</v>
      </c>
      <c r="N37" s="51">
        <f t="shared" si="4"/>
        <v>-12</v>
      </c>
      <c r="O37" s="13"/>
      <c r="P37" s="13"/>
      <c r="Q37" s="13"/>
      <c r="R37" s="13"/>
      <c r="S37" s="13"/>
    </row>
    <row r="38" spans="1:19" ht="12.75">
      <c r="A38" s="41" t="s">
        <v>82</v>
      </c>
      <c r="B38" s="48"/>
      <c r="C38" s="48">
        <v>38959</v>
      </c>
      <c r="D38" s="48">
        <v>38287</v>
      </c>
      <c r="E38" s="47">
        <v>38287</v>
      </c>
      <c r="F38" s="47">
        <v>39706</v>
      </c>
      <c r="G38" s="47">
        <v>38287</v>
      </c>
      <c r="H38" s="47">
        <v>40016</v>
      </c>
      <c r="I38" s="51" t="str">
        <f t="shared" si="0"/>
        <v> </v>
      </c>
      <c r="J38" s="51">
        <f t="shared" si="5"/>
        <v>1</v>
      </c>
      <c r="K38" s="51">
        <f t="shared" si="1"/>
        <v>35</v>
      </c>
      <c r="L38" s="51">
        <f t="shared" si="2"/>
        <v>47</v>
      </c>
      <c r="M38" s="51">
        <f t="shared" si="3"/>
        <v>59</v>
      </c>
      <c r="N38" s="51">
        <f t="shared" si="4"/>
        <v>-12</v>
      </c>
      <c r="O38" s="13"/>
      <c r="P38" s="13"/>
      <c r="Q38" s="13"/>
      <c r="R38" s="13"/>
      <c r="S38" s="13"/>
    </row>
    <row r="39" spans="1:19" ht="12.75">
      <c r="A39" s="41" t="s">
        <v>104</v>
      </c>
      <c r="B39" s="48"/>
      <c r="C39" s="48" t="s">
        <v>67</v>
      </c>
      <c r="D39" s="48" t="s">
        <v>67</v>
      </c>
      <c r="E39" s="47" t="s">
        <v>67</v>
      </c>
      <c r="F39" s="47" t="s">
        <v>67</v>
      </c>
      <c r="G39" s="47">
        <v>39849</v>
      </c>
      <c r="H39" s="47">
        <v>40085</v>
      </c>
      <c r="I39" s="51" t="str">
        <f t="shared" si="0"/>
        <v> </v>
      </c>
      <c r="J39" s="51">
        <f t="shared" si="5"/>
        <v>1</v>
      </c>
      <c r="K39" s="51">
        <f t="shared" si="1"/>
        <v>0</v>
      </c>
      <c r="L39" s="51">
        <f t="shared" si="2"/>
        <v>0</v>
      </c>
      <c r="M39" s="51">
        <f t="shared" si="3"/>
        <v>7</v>
      </c>
      <c r="N39" s="51">
        <f t="shared" si="4"/>
        <v>-7</v>
      </c>
      <c r="O39" s="13"/>
      <c r="P39" s="13"/>
      <c r="Q39" s="13"/>
      <c r="R39" s="13"/>
      <c r="S39" s="13"/>
    </row>
    <row r="40" spans="1:19" ht="12.75">
      <c r="A40" s="41" t="s">
        <v>105</v>
      </c>
      <c r="B40" s="48"/>
      <c r="C40" s="48" t="s">
        <v>67</v>
      </c>
      <c r="D40" s="48" t="s">
        <v>67</v>
      </c>
      <c r="E40" s="47" t="s">
        <v>67</v>
      </c>
      <c r="F40" s="47" t="s">
        <v>67</v>
      </c>
      <c r="G40" s="47" t="s">
        <v>67</v>
      </c>
      <c r="H40" s="47" t="s">
        <v>67</v>
      </c>
      <c r="I40" s="51" t="str">
        <f t="shared" si="0"/>
        <v> </v>
      </c>
      <c r="J40" s="51">
        <f t="shared" si="5"/>
        <v>0</v>
      </c>
      <c r="K40" s="51">
        <f t="shared" si="1"/>
        <v>0</v>
      </c>
      <c r="L40" s="51">
        <f t="shared" si="2"/>
        <v>0</v>
      </c>
      <c r="M40" s="51">
        <f t="shared" si="3"/>
        <v>0</v>
      </c>
      <c r="N40" s="51">
        <f t="shared" si="4"/>
        <v>0</v>
      </c>
      <c r="O40" s="13"/>
      <c r="P40" s="13"/>
      <c r="Q40" s="13"/>
      <c r="R40" s="13"/>
      <c r="S40" s="13"/>
    </row>
    <row r="41" spans="1:19" ht="12.75">
      <c r="A41" s="41" t="s">
        <v>125</v>
      </c>
      <c r="B41" s="48"/>
      <c r="C41" s="48" t="s">
        <v>67</v>
      </c>
      <c r="D41" s="48">
        <v>38175</v>
      </c>
      <c r="E41" s="47">
        <v>38175</v>
      </c>
      <c r="F41" s="47">
        <v>39678</v>
      </c>
      <c r="G41" s="47">
        <v>39373</v>
      </c>
      <c r="H41" s="47">
        <v>39373</v>
      </c>
      <c r="I41" s="51" t="str">
        <f t="shared" si="0"/>
        <v> </v>
      </c>
      <c r="J41" s="51">
        <f t="shared" si="5"/>
        <v>0</v>
      </c>
      <c r="K41" s="51">
        <f t="shared" si="1"/>
        <v>38</v>
      </c>
      <c r="L41" s="51">
        <f t="shared" si="2"/>
        <v>50</v>
      </c>
      <c r="M41" s="51">
        <f t="shared" si="3"/>
        <v>23</v>
      </c>
      <c r="N41" s="51">
        <f t="shared" si="4"/>
        <v>27</v>
      </c>
      <c r="O41" s="13"/>
      <c r="P41" s="13"/>
      <c r="Q41" s="13"/>
      <c r="R41" s="13"/>
      <c r="S41" s="13"/>
    </row>
    <row r="42" spans="1:19" ht="12.75">
      <c r="A42" s="41" t="s">
        <v>19</v>
      </c>
      <c r="B42" s="48"/>
      <c r="C42" s="48">
        <v>39001</v>
      </c>
      <c r="D42" s="48">
        <v>39244</v>
      </c>
      <c r="E42" s="47">
        <v>39315</v>
      </c>
      <c r="F42" s="47">
        <v>39608</v>
      </c>
      <c r="G42" s="47">
        <v>39407</v>
      </c>
      <c r="H42" s="47">
        <v>39953</v>
      </c>
      <c r="I42" s="51" t="str">
        <f t="shared" si="0"/>
        <v> </v>
      </c>
      <c r="J42" s="51">
        <f t="shared" si="5"/>
        <v>0</v>
      </c>
      <c r="K42" s="51">
        <f t="shared" si="1"/>
        <v>3</v>
      </c>
      <c r="L42" s="51">
        <f t="shared" si="2"/>
        <v>13</v>
      </c>
      <c r="M42" s="51">
        <f t="shared" si="3"/>
        <v>22</v>
      </c>
      <c r="N42" s="51">
        <f t="shared" si="4"/>
        <v>-9</v>
      </c>
      <c r="O42" s="13"/>
      <c r="P42" s="13"/>
      <c r="Q42" s="13"/>
      <c r="R42" s="13"/>
      <c r="S42" s="13"/>
    </row>
    <row r="43" spans="1:19" ht="12.75">
      <c r="A43" s="41" t="s">
        <v>135</v>
      </c>
      <c r="B43" s="48"/>
      <c r="C43" s="48" t="s">
        <v>67</v>
      </c>
      <c r="D43" s="48" t="s">
        <v>67</v>
      </c>
      <c r="E43" s="47">
        <v>39707</v>
      </c>
      <c r="F43" s="47">
        <v>39721</v>
      </c>
      <c r="G43" s="47"/>
      <c r="H43" s="47"/>
      <c r="I43" s="51" t="str">
        <f t="shared" si="0"/>
        <v> </v>
      </c>
      <c r="J43" s="51">
        <f t="shared" si="5"/>
        <v>0</v>
      </c>
      <c r="K43" s="51">
        <f t="shared" si="1"/>
        <v>0</v>
      </c>
      <c r="L43" s="51">
        <f t="shared" si="2"/>
        <v>0</v>
      </c>
      <c r="M43" s="51" t="str">
        <f t="shared" si="3"/>
        <v> </v>
      </c>
      <c r="N43" s="51" t="str">
        <f t="shared" si="4"/>
        <v> </v>
      </c>
      <c r="O43" s="13"/>
      <c r="P43" s="13"/>
      <c r="Q43" s="13"/>
      <c r="R43" s="13"/>
      <c r="S43" s="13"/>
    </row>
    <row r="44" spans="1:19" ht="12.75">
      <c r="A44" s="41" t="s">
        <v>106</v>
      </c>
      <c r="B44" s="48"/>
      <c r="C44" s="48" t="s">
        <v>67</v>
      </c>
      <c r="D44" s="48" t="s">
        <v>67</v>
      </c>
      <c r="E44" s="47" t="s">
        <v>67</v>
      </c>
      <c r="F44" s="47" t="s">
        <v>67</v>
      </c>
      <c r="G44" s="47" t="s">
        <v>67</v>
      </c>
      <c r="H44" s="47" t="s">
        <v>67</v>
      </c>
      <c r="I44" s="51" t="str">
        <f t="shared" si="0"/>
        <v> </v>
      </c>
      <c r="J44" s="51">
        <f t="shared" si="5"/>
        <v>0</v>
      </c>
      <c r="K44" s="51">
        <f t="shared" si="1"/>
        <v>0</v>
      </c>
      <c r="L44" s="51">
        <f t="shared" si="2"/>
        <v>0</v>
      </c>
      <c r="M44" s="51">
        <f t="shared" si="3"/>
        <v>0</v>
      </c>
      <c r="N44" s="51">
        <f t="shared" si="4"/>
        <v>0</v>
      </c>
      <c r="O44" s="13"/>
      <c r="P44" s="13"/>
      <c r="Q44" s="13"/>
      <c r="R44" s="13"/>
      <c r="S44" s="13"/>
    </row>
    <row r="45" spans="1:19" ht="12.75">
      <c r="A45" s="41" t="s">
        <v>20</v>
      </c>
      <c r="B45" s="48"/>
      <c r="C45" s="48">
        <v>38988</v>
      </c>
      <c r="D45" s="48">
        <v>39384</v>
      </c>
      <c r="E45" s="47">
        <v>39583</v>
      </c>
      <c r="F45" s="47">
        <v>39685</v>
      </c>
      <c r="G45" s="47">
        <v>39685</v>
      </c>
      <c r="H45" s="47">
        <v>39785</v>
      </c>
      <c r="I45" s="51" t="str">
        <f t="shared" si="0"/>
        <v> </v>
      </c>
      <c r="J45" s="51">
        <f t="shared" si="5"/>
        <v>0</v>
      </c>
      <c r="K45" s="51">
        <f t="shared" si="1"/>
        <v>0</v>
      </c>
      <c r="L45" s="51">
        <f t="shared" si="2"/>
        <v>4</v>
      </c>
      <c r="M45" s="51">
        <f t="shared" si="3"/>
        <v>13</v>
      </c>
      <c r="N45" s="51">
        <f t="shared" si="4"/>
        <v>-9</v>
      </c>
      <c r="O45" s="13"/>
      <c r="P45" s="13"/>
      <c r="Q45" s="13"/>
      <c r="R45" s="13"/>
      <c r="S45" s="13"/>
    </row>
    <row r="46" spans="1:19" ht="12.75">
      <c r="A46" s="41" t="s">
        <v>21</v>
      </c>
      <c r="B46" s="48"/>
      <c r="C46" s="48">
        <v>38945</v>
      </c>
      <c r="D46" s="48">
        <v>39346</v>
      </c>
      <c r="E46" s="47">
        <v>39541</v>
      </c>
      <c r="F46" s="47">
        <v>39719</v>
      </c>
      <c r="G46" s="47">
        <v>39541</v>
      </c>
      <c r="H46" s="47">
        <v>40050</v>
      </c>
      <c r="I46" s="51" t="str">
        <f t="shared" si="0"/>
        <v> </v>
      </c>
      <c r="J46" s="51">
        <f t="shared" si="5"/>
        <v>0</v>
      </c>
      <c r="K46" s="51">
        <f t="shared" si="1"/>
        <v>0</v>
      </c>
      <c r="L46" s="51">
        <f t="shared" si="2"/>
        <v>5</v>
      </c>
      <c r="M46" s="51">
        <f t="shared" si="3"/>
        <v>17</v>
      </c>
      <c r="N46" s="51">
        <f t="shared" si="4"/>
        <v>-12</v>
      </c>
      <c r="O46" s="13"/>
      <c r="P46" s="13"/>
      <c r="Q46" s="13"/>
      <c r="R46" s="13"/>
      <c r="S46" s="13"/>
    </row>
    <row r="47" spans="1:19" ht="12.75">
      <c r="A47" s="41" t="s">
        <v>22</v>
      </c>
      <c r="B47" s="48">
        <v>37512</v>
      </c>
      <c r="C47" s="48">
        <v>39001</v>
      </c>
      <c r="D47" s="48">
        <v>39371</v>
      </c>
      <c r="E47" s="47">
        <v>39591</v>
      </c>
      <c r="F47" s="47">
        <v>39716</v>
      </c>
      <c r="G47" s="47">
        <v>39749</v>
      </c>
      <c r="H47" s="47">
        <v>40029</v>
      </c>
      <c r="I47" s="51">
        <f t="shared" si="0"/>
        <v>14</v>
      </c>
      <c r="J47" s="51">
        <f t="shared" si="5"/>
        <v>1</v>
      </c>
      <c r="K47" s="51">
        <f t="shared" si="1"/>
        <v>0</v>
      </c>
      <c r="L47" s="51">
        <f t="shared" si="2"/>
        <v>4</v>
      </c>
      <c r="M47" s="51">
        <f t="shared" si="3"/>
        <v>11</v>
      </c>
      <c r="N47" s="51">
        <f t="shared" si="4"/>
        <v>-7</v>
      </c>
      <c r="O47" s="13"/>
      <c r="P47" s="13"/>
      <c r="Q47" s="13"/>
      <c r="R47" s="13"/>
      <c r="S47" s="13"/>
    </row>
    <row r="48" spans="1:19" ht="12.75">
      <c r="A48" s="41" t="s">
        <v>107</v>
      </c>
      <c r="B48" s="48"/>
      <c r="C48" s="48" t="s">
        <v>67</v>
      </c>
      <c r="D48" s="48">
        <v>39364</v>
      </c>
      <c r="E48" s="47">
        <v>39706</v>
      </c>
      <c r="F48" s="47">
        <v>39721</v>
      </c>
      <c r="G48" s="47"/>
      <c r="H48" s="47"/>
      <c r="I48" s="51" t="str">
        <f t="shared" si="0"/>
        <v> </v>
      </c>
      <c r="J48" s="51">
        <f t="shared" si="5"/>
        <v>0</v>
      </c>
      <c r="K48" s="51">
        <f t="shared" si="1"/>
        <v>0</v>
      </c>
      <c r="L48" s="51">
        <f t="shared" si="2"/>
        <v>0</v>
      </c>
      <c r="M48" s="51" t="str">
        <f t="shared" si="3"/>
        <v> </v>
      </c>
      <c r="N48" s="51" t="str">
        <f t="shared" si="4"/>
        <v> </v>
      </c>
      <c r="O48" s="13"/>
      <c r="P48" s="13"/>
      <c r="Q48" s="13"/>
      <c r="R48" s="13"/>
      <c r="S48" s="13"/>
    </row>
    <row r="49" spans="1:19" ht="12.75">
      <c r="A49" s="3" t="s">
        <v>51</v>
      </c>
      <c r="B49" s="47">
        <v>36159</v>
      </c>
      <c r="C49" s="48">
        <v>34633</v>
      </c>
      <c r="D49" s="48">
        <v>36487</v>
      </c>
      <c r="E49" s="47">
        <v>36325</v>
      </c>
      <c r="F49" s="47">
        <v>36778</v>
      </c>
      <c r="G49" s="47">
        <v>36826</v>
      </c>
      <c r="H49" s="47">
        <v>37005</v>
      </c>
      <c r="I49" s="51">
        <f t="shared" si="0"/>
        <v>58</v>
      </c>
      <c r="J49" s="51">
        <f t="shared" si="5"/>
        <v>0</v>
      </c>
      <c r="K49" s="51">
        <f t="shared" si="1"/>
        <v>94</v>
      </c>
      <c r="L49" s="51">
        <f t="shared" si="2"/>
        <v>111</v>
      </c>
      <c r="M49" s="51">
        <f t="shared" si="3"/>
        <v>107</v>
      </c>
      <c r="N49" s="51">
        <f t="shared" si="4"/>
        <v>4</v>
      </c>
      <c r="O49" s="13"/>
      <c r="P49" s="13"/>
      <c r="Q49" s="13"/>
      <c r="R49" s="13"/>
      <c r="S49" s="13"/>
    </row>
    <row r="50" spans="1:19" ht="12.75">
      <c r="A50" s="3" t="s">
        <v>60</v>
      </c>
      <c r="B50" s="47"/>
      <c r="C50" s="48">
        <v>38167</v>
      </c>
      <c r="D50" s="48">
        <v>37998</v>
      </c>
      <c r="E50" s="47">
        <v>38169</v>
      </c>
      <c r="F50" s="47">
        <v>39486</v>
      </c>
      <c r="G50" s="47">
        <v>38169</v>
      </c>
      <c r="H50" s="47">
        <v>39486</v>
      </c>
      <c r="I50" s="51" t="str">
        <f t="shared" si="0"/>
        <v> </v>
      </c>
      <c r="J50" s="51">
        <f t="shared" si="5"/>
        <v>143</v>
      </c>
      <c r="K50" s="51">
        <f t="shared" si="1"/>
        <v>44</v>
      </c>
      <c r="L50" s="51">
        <f t="shared" si="2"/>
        <v>50</v>
      </c>
      <c r="M50" s="51">
        <f t="shared" si="3"/>
        <v>62</v>
      </c>
      <c r="N50" s="51">
        <f t="shared" si="4"/>
        <v>-12</v>
      </c>
      <c r="O50" s="13"/>
      <c r="P50" s="13"/>
      <c r="Q50" s="13"/>
      <c r="R50" s="13"/>
      <c r="S50" s="13"/>
    </row>
    <row r="51" spans="1:19" ht="12.75">
      <c r="A51" s="3" t="s">
        <v>108</v>
      </c>
      <c r="B51" s="47"/>
      <c r="C51" s="48" t="s">
        <v>67</v>
      </c>
      <c r="D51" s="48" t="s">
        <v>67</v>
      </c>
      <c r="E51" s="47" t="s">
        <v>67</v>
      </c>
      <c r="F51" s="47" t="s">
        <v>67</v>
      </c>
      <c r="G51" s="47"/>
      <c r="H51" s="47"/>
      <c r="I51" s="51" t="str">
        <f t="shared" si="0"/>
        <v> </v>
      </c>
      <c r="J51" s="51">
        <f t="shared" si="5"/>
        <v>27</v>
      </c>
      <c r="K51" s="51">
        <f t="shared" si="1"/>
        <v>0</v>
      </c>
      <c r="L51" s="51">
        <f t="shared" si="2"/>
        <v>0</v>
      </c>
      <c r="M51" s="51" t="str">
        <f t="shared" si="3"/>
        <v> </v>
      </c>
      <c r="N51" s="51" t="str">
        <f t="shared" si="4"/>
        <v> </v>
      </c>
      <c r="O51" s="13"/>
      <c r="P51" s="13"/>
      <c r="Q51" s="13"/>
      <c r="R51" s="13"/>
      <c r="S51" s="13"/>
    </row>
    <row r="52" spans="1:19" ht="12.75">
      <c r="A52" s="3" t="s">
        <v>109</v>
      </c>
      <c r="B52" s="47"/>
      <c r="C52" s="48"/>
      <c r="D52" s="48" t="s">
        <v>67</v>
      </c>
      <c r="E52" s="47" t="s">
        <v>67</v>
      </c>
      <c r="F52" s="47" t="s">
        <v>67</v>
      </c>
      <c r="G52" s="47">
        <v>40071</v>
      </c>
      <c r="H52" s="47">
        <v>40086</v>
      </c>
      <c r="I52" s="51" t="str">
        <f t="shared" si="0"/>
        <v> </v>
      </c>
      <c r="J52" s="51">
        <f t="shared" si="5"/>
        <v>0</v>
      </c>
      <c r="K52" s="51">
        <f t="shared" si="1"/>
        <v>0</v>
      </c>
      <c r="L52" s="51">
        <f t="shared" si="2"/>
        <v>0</v>
      </c>
      <c r="M52" s="51">
        <f t="shared" si="3"/>
        <v>0</v>
      </c>
      <c r="N52" s="51">
        <f t="shared" si="4"/>
        <v>0</v>
      </c>
      <c r="O52" s="13"/>
      <c r="P52" s="13"/>
      <c r="Q52" s="13"/>
      <c r="R52" s="13"/>
      <c r="S52" s="13"/>
    </row>
    <row r="53" spans="1:19" ht="12.75">
      <c r="A53" s="3" t="s">
        <v>110</v>
      </c>
      <c r="B53" s="47"/>
      <c r="C53" s="48" t="s">
        <v>67</v>
      </c>
      <c r="D53" s="48" t="s">
        <v>67</v>
      </c>
      <c r="E53" s="47" t="s">
        <v>67</v>
      </c>
      <c r="F53" s="47" t="s">
        <v>67</v>
      </c>
      <c r="G53" s="54">
        <v>40070</v>
      </c>
      <c r="H53" s="47">
        <v>40084</v>
      </c>
      <c r="I53" s="51" t="str">
        <f t="shared" si="0"/>
        <v> </v>
      </c>
      <c r="J53" s="51" t="str">
        <f t="shared" si="5"/>
        <v> </v>
      </c>
      <c r="K53" s="51">
        <f t="shared" si="1"/>
        <v>0</v>
      </c>
      <c r="L53" s="51">
        <f t="shared" si="2"/>
        <v>0</v>
      </c>
      <c r="M53" s="51">
        <f t="shared" si="3"/>
        <v>0</v>
      </c>
      <c r="N53" s="51">
        <f t="shared" si="4"/>
        <v>0</v>
      </c>
      <c r="O53" s="13"/>
      <c r="P53" s="13"/>
      <c r="Q53" s="13"/>
      <c r="R53" s="13"/>
      <c r="S53" s="13"/>
    </row>
    <row r="54" spans="1:19" ht="12.75">
      <c r="A54" s="3" t="s">
        <v>111</v>
      </c>
      <c r="B54" s="47"/>
      <c r="C54" s="48" t="s">
        <v>67</v>
      </c>
      <c r="D54" s="48" t="s">
        <v>67</v>
      </c>
      <c r="E54" s="47" t="s">
        <v>67</v>
      </c>
      <c r="F54" s="47" t="s">
        <v>67</v>
      </c>
      <c r="G54" s="47">
        <v>40070</v>
      </c>
      <c r="H54" s="47">
        <v>40084</v>
      </c>
      <c r="I54" s="51" t="str">
        <f t="shared" si="0"/>
        <v> </v>
      </c>
      <c r="J54" s="51">
        <f t="shared" si="5"/>
        <v>0</v>
      </c>
      <c r="K54" s="51">
        <f t="shared" si="1"/>
        <v>0</v>
      </c>
      <c r="L54" s="51">
        <f t="shared" si="2"/>
        <v>0</v>
      </c>
      <c r="M54" s="51">
        <f t="shared" si="3"/>
        <v>0</v>
      </c>
      <c r="N54" s="51">
        <f t="shared" si="4"/>
        <v>0</v>
      </c>
      <c r="O54" s="13"/>
      <c r="P54" s="13"/>
      <c r="Q54" s="13"/>
      <c r="R54" s="13"/>
      <c r="S54" s="13"/>
    </row>
    <row r="55" spans="1:19" ht="12.75">
      <c r="A55" s="41" t="s">
        <v>88</v>
      </c>
      <c r="B55" s="48"/>
      <c r="C55" s="48">
        <v>39001</v>
      </c>
      <c r="D55" s="48" t="s">
        <v>67</v>
      </c>
      <c r="E55" s="47">
        <v>39671</v>
      </c>
      <c r="F55" s="47">
        <v>39695</v>
      </c>
      <c r="G55" s="47">
        <v>40042</v>
      </c>
      <c r="H55" s="47">
        <v>40064</v>
      </c>
      <c r="I55" s="51" t="str">
        <f t="shared" si="0"/>
        <v> </v>
      </c>
      <c r="J55" s="51">
        <f t="shared" si="5"/>
        <v>0</v>
      </c>
      <c r="K55" s="51">
        <f t="shared" si="1"/>
        <v>0</v>
      </c>
      <c r="L55" s="51">
        <f t="shared" si="2"/>
        <v>1</v>
      </c>
      <c r="M55" s="51">
        <f t="shared" si="3"/>
        <v>1</v>
      </c>
      <c r="N55" s="51">
        <f t="shared" si="4"/>
        <v>0</v>
      </c>
      <c r="O55" s="13"/>
      <c r="P55" s="13"/>
      <c r="Q55" s="13"/>
      <c r="R55" s="13"/>
      <c r="S55" s="13"/>
    </row>
    <row r="56" spans="1:19" ht="12.75">
      <c r="A56" s="3" t="s">
        <v>112</v>
      </c>
      <c r="B56" s="47"/>
      <c r="C56" s="48" t="s">
        <v>67</v>
      </c>
      <c r="D56" s="48">
        <v>38118</v>
      </c>
      <c r="E56" s="47">
        <v>38118</v>
      </c>
      <c r="F56" s="47">
        <v>38281</v>
      </c>
      <c r="G56" s="47"/>
      <c r="H56" s="47"/>
      <c r="I56" s="51" t="str">
        <f t="shared" si="0"/>
        <v> </v>
      </c>
      <c r="J56" s="51">
        <f t="shared" si="5"/>
        <v>0</v>
      </c>
      <c r="K56" s="51">
        <f t="shared" si="1"/>
        <v>40</v>
      </c>
      <c r="L56" s="51">
        <f t="shared" si="2"/>
        <v>52</v>
      </c>
      <c r="M56" s="51" t="str">
        <f t="shared" si="3"/>
        <v> </v>
      </c>
      <c r="N56" s="51" t="str">
        <f t="shared" si="4"/>
        <v> </v>
      </c>
      <c r="O56" s="13"/>
      <c r="P56" s="13"/>
      <c r="Q56" s="13"/>
      <c r="R56" s="13"/>
      <c r="S56" s="13"/>
    </row>
    <row r="57" spans="1:19" ht="12.75">
      <c r="A57" s="3" t="s">
        <v>113</v>
      </c>
      <c r="B57" s="47"/>
      <c r="C57" s="48" t="s">
        <v>67</v>
      </c>
      <c r="D57" s="48" t="s">
        <v>67</v>
      </c>
      <c r="E57" s="47">
        <v>39443</v>
      </c>
      <c r="F57" s="47">
        <v>39755</v>
      </c>
      <c r="G57" s="47">
        <v>39827</v>
      </c>
      <c r="H57" s="47">
        <v>39827</v>
      </c>
      <c r="I57" s="51" t="str">
        <f t="shared" si="0"/>
        <v> </v>
      </c>
      <c r="J57" s="51">
        <f t="shared" si="5"/>
        <v>0</v>
      </c>
      <c r="K57" s="51">
        <f t="shared" si="1"/>
        <v>0</v>
      </c>
      <c r="L57" s="51">
        <f t="shared" si="2"/>
        <v>9</v>
      </c>
      <c r="M57" s="51">
        <f t="shared" si="3"/>
        <v>8</v>
      </c>
      <c r="N57" s="51">
        <f t="shared" si="4"/>
        <v>1</v>
      </c>
      <c r="O57" s="13"/>
      <c r="P57" s="13"/>
      <c r="Q57" s="13"/>
      <c r="R57" s="13"/>
      <c r="S57" s="13"/>
    </row>
    <row r="58" spans="1:19" ht="12.75">
      <c r="A58" s="3" t="s">
        <v>134</v>
      </c>
      <c r="B58" s="47"/>
      <c r="C58" s="48" t="s">
        <v>67</v>
      </c>
      <c r="D58" s="48" t="s">
        <v>67</v>
      </c>
      <c r="E58" s="47" t="s">
        <v>67</v>
      </c>
      <c r="F58" s="47" t="s">
        <v>67</v>
      </c>
      <c r="G58" s="47">
        <v>40077</v>
      </c>
      <c r="H58" s="47">
        <v>40077</v>
      </c>
      <c r="I58" s="51" t="str">
        <f t="shared" si="0"/>
        <v> </v>
      </c>
      <c r="J58" s="51">
        <f t="shared" si="5"/>
        <v>0</v>
      </c>
      <c r="K58" s="51">
        <f t="shared" si="1"/>
        <v>0</v>
      </c>
      <c r="L58" s="51">
        <f t="shared" si="2"/>
        <v>0</v>
      </c>
      <c r="M58" s="51">
        <f t="shared" si="3"/>
        <v>0</v>
      </c>
      <c r="N58" s="51">
        <f t="shared" si="4"/>
        <v>0</v>
      </c>
      <c r="O58" s="13"/>
      <c r="P58" s="13"/>
      <c r="Q58" s="13"/>
      <c r="R58" s="13"/>
      <c r="S58" s="13"/>
    </row>
    <row r="59" spans="1:19" ht="12.75">
      <c r="A59" s="41" t="s">
        <v>83</v>
      </c>
      <c r="B59" s="48"/>
      <c r="C59" s="48" t="s">
        <v>67</v>
      </c>
      <c r="D59" s="48" t="s">
        <v>67</v>
      </c>
      <c r="E59" s="47">
        <v>39602</v>
      </c>
      <c r="F59" s="47">
        <v>39721</v>
      </c>
      <c r="G59" s="47">
        <v>39966</v>
      </c>
      <c r="H59" s="47">
        <v>40051</v>
      </c>
      <c r="I59" s="51" t="str">
        <f t="shared" si="0"/>
        <v> </v>
      </c>
      <c r="J59" s="51">
        <f t="shared" si="5"/>
        <v>0</v>
      </c>
      <c r="K59" s="51">
        <f t="shared" si="1"/>
        <v>0</v>
      </c>
      <c r="L59" s="51">
        <f t="shared" si="2"/>
        <v>3</v>
      </c>
      <c r="M59" s="51">
        <f t="shared" si="3"/>
        <v>3</v>
      </c>
      <c r="N59" s="51">
        <f t="shared" si="4"/>
        <v>0</v>
      </c>
      <c r="O59" s="13"/>
      <c r="P59" s="13"/>
      <c r="Q59" s="13"/>
      <c r="R59" s="13"/>
      <c r="S59" s="13"/>
    </row>
    <row r="60" spans="1:19" ht="12.75">
      <c r="A60" s="41" t="s">
        <v>84</v>
      </c>
      <c r="B60" s="47">
        <v>32941</v>
      </c>
      <c r="C60" s="48">
        <v>33868</v>
      </c>
      <c r="D60" s="48">
        <v>33868</v>
      </c>
      <c r="E60" s="47">
        <v>33868</v>
      </c>
      <c r="F60" s="47">
        <v>34407</v>
      </c>
      <c r="G60" s="47">
        <v>33868</v>
      </c>
      <c r="H60" s="47">
        <v>34407</v>
      </c>
      <c r="I60" s="51">
        <f t="shared" si="0"/>
        <v>164</v>
      </c>
      <c r="J60" s="51">
        <f t="shared" si="5"/>
        <v>0</v>
      </c>
      <c r="K60" s="51">
        <f t="shared" si="1"/>
        <v>180</v>
      </c>
      <c r="L60" s="51">
        <f t="shared" si="2"/>
        <v>192</v>
      </c>
      <c r="M60" s="51">
        <f t="shared" si="3"/>
        <v>204</v>
      </c>
      <c r="N60" s="51">
        <f t="shared" si="4"/>
        <v>-12</v>
      </c>
      <c r="O60" s="13"/>
      <c r="P60" s="13"/>
      <c r="Q60" s="13"/>
      <c r="R60" s="13"/>
      <c r="S60" s="13"/>
    </row>
    <row r="61" spans="1:19" ht="12.75">
      <c r="A61" s="41" t="s">
        <v>85</v>
      </c>
      <c r="B61" s="47">
        <v>37084</v>
      </c>
      <c r="C61" s="48">
        <v>38296</v>
      </c>
      <c r="D61" s="48">
        <v>38282</v>
      </c>
      <c r="E61" s="47">
        <v>38152</v>
      </c>
      <c r="F61" s="47">
        <v>38669</v>
      </c>
      <c r="G61" s="47">
        <v>38447</v>
      </c>
      <c r="H61" s="47">
        <v>38855</v>
      </c>
      <c r="I61" s="51">
        <f t="shared" si="0"/>
        <v>28</v>
      </c>
      <c r="J61" s="51">
        <f t="shared" si="5"/>
        <v>168</v>
      </c>
      <c r="K61" s="51">
        <f t="shared" si="1"/>
        <v>35</v>
      </c>
      <c r="L61" s="51">
        <f t="shared" si="2"/>
        <v>51</v>
      </c>
      <c r="M61" s="51">
        <f t="shared" si="3"/>
        <v>53</v>
      </c>
      <c r="N61" s="51">
        <f t="shared" si="4"/>
        <v>-2</v>
      </c>
      <c r="O61" s="13"/>
      <c r="P61" s="13"/>
      <c r="Q61" s="13"/>
      <c r="R61" s="13"/>
      <c r="S61" s="13"/>
    </row>
    <row r="62" spans="1:19" ht="12.75">
      <c r="A62" s="3" t="s">
        <v>74</v>
      </c>
      <c r="B62" s="49"/>
      <c r="C62" s="48" t="s">
        <v>67</v>
      </c>
      <c r="D62" s="50" t="s">
        <v>67</v>
      </c>
      <c r="E62" s="47" t="s">
        <v>67</v>
      </c>
      <c r="F62" s="47" t="s">
        <v>67</v>
      </c>
      <c r="G62" s="47" t="s">
        <v>67</v>
      </c>
      <c r="H62" s="47" t="s">
        <v>67</v>
      </c>
      <c r="I62" s="51" t="str">
        <f t="shared" si="0"/>
        <v> </v>
      </c>
      <c r="J62" s="51">
        <f t="shared" si="5"/>
        <v>22</v>
      </c>
      <c r="K62" s="51">
        <f t="shared" si="1"/>
        <v>0</v>
      </c>
      <c r="L62" s="51">
        <f t="shared" si="2"/>
        <v>0</v>
      </c>
      <c r="M62" s="51">
        <f t="shared" si="3"/>
        <v>0</v>
      </c>
      <c r="N62" s="51">
        <f t="shared" si="4"/>
        <v>0</v>
      </c>
      <c r="O62" s="13"/>
      <c r="P62" s="13"/>
      <c r="Q62" s="13"/>
      <c r="R62" s="13"/>
      <c r="S62" s="13"/>
    </row>
    <row r="63" spans="1:19" ht="12.75">
      <c r="A63" s="41" t="s">
        <v>86</v>
      </c>
      <c r="B63" s="48"/>
      <c r="C63" s="48">
        <v>39073</v>
      </c>
      <c r="D63" s="48" t="s">
        <v>67</v>
      </c>
      <c r="E63" s="47">
        <v>39700</v>
      </c>
      <c r="F63" s="47">
        <v>39720</v>
      </c>
      <c r="G63" s="47">
        <v>40058</v>
      </c>
      <c r="H63" s="47">
        <v>40085</v>
      </c>
      <c r="I63" s="51" t="str">
        <f t="shared" si="0"/>
        <v> </v>
      </c>
      <c r="J63" s="51">
        <f t="shared" si="5"/>
        <v>0</v>
      </c>
      <c r="K63" s="51">
        <f t="shared" si="1"/>
        <v>0</v>
      </c>
      <c r="L63" s="51">
        <f t="shared" si="2"/>
        <v>0</v>
      </c>
      <c r="M63" s="51">
        <f t="shared" si="3"/>
        <v>0</v>
      </c>
      <c r="N63" s="51">
        <f t="shared" si="4"/>
        <v>0</v>
      </c>
      <c r="O63" s="13"/>
      <c r="P63" s="13"/>
      <c r="Q63" s="13"/>
      <c r="R63" s="13"/>
      <c r="S63" s="13"/>
    </row>
    <row r="64" spans="1:19" ht="12.75">
      <c r="A64" s="41" t="s">
        <v>114</v>
      </c>
      <c r="B64" s="48"/>
      <c r="C64" s="48" t="s">
        <v>67</v>
      </c>
      <c r="D64" s="48" t="s">
        <v>67</v>
      </c>
      <c r="E64" s="47" t="s">
        <v>67</v>
      </c>
      <c r="F64" s="47" t="s">
        <v>67</v>
      </c>
      <c r="G64" s="47">
        <v>40010</v>
      </c>
      <c r="H64" s="47">
        <v>40084</v>
      </c>
      <c r="I64" s="51" t="str">
        <f t="shared" si="0"/>
        <v> </v>
      </c>
      <c r="J64" s="51">
        <f t="shared" si="5"/>
        <v>-2</v>
      </c>
      <c r="K64" s="51">
        <f t="shared" si="1"/>
        <v>0</v>
      </c>
      <c r="L64" s="51">
        <f t="shared" si="2"/>
        <v>0</v>
      </c>
      <c r="M64" s="51">
        <f t="shared" si="3"/>
        <v>2</v>
      </c>
      <c r="N64" s="51">
        <f t="shared" si="4"/>
        <v>-2</v>
      </c>
      <c r="O64" s="13"/>
      <c r="P64" s="13"/>
      <c r="Q64" s="13"/>
      <c r="R64" s="13"/>
      <c r="S64" s="13"/>
    </row>
    <row r="65" spans="1:19" ht="12.75">
      <c r="A65" s="41" t="s">
        <v>26</v>
      </c>
      <c r="B65" s="48"/>
      <c r="C65" s="48">
        <v>38044</v>
      </c>
      <c r="D65" s="48">
        <v>38534</v>
      </c>
      <c r="E65" s="47">
        <v>38534</v>
      </c>
      <c r="F65" s="47">
        <v>39706</v>
      </c>
      <c r="G65" s="47">
        <v>38534</v>
      </c>
      <c r="H65" s="47">
        <v>40073</v>
      </c>
      <c r="I65" s="51" t="str">
        <f t="shared" si="0"/>
        <v> </v>
      </c>
      <c r="J65" s="51">
        <f t="shared" si="5"/>
        <v>0</v>
      </c>
      <c r="K65" s="51">
        <f t="shared" si="1"/>
        <v>26</v>
      </c>
      <c r="L65" s="51">
        <f t="shared" si="2"/>
        <v>38</v>
      </c>
      <c r="M65" s="51">
        <f t="shared" si="3"/>
        <v>50</v>
      </c>
      <c r="N65" s="51">
        <f t="shared" si="4"/>
        <v>-12</v>
      </c>
      <c r="O65" s="13"/>
      <c r="P65" s="13"/>
      <c r="Q65" s="13"/>
      <c r="R65" s="13"/>
      <c r="S65" s="13"/>
    </row>
    <row r="66" spans="1:19" ht="12.75">
      <c r="A66" s="41" t="s">
        <v>87</v>
      </c>
      <c r="B66" s="48"/>
      <c r="C66" s="48">
        <v>37666</v>
      </c>
      <c r="D66" s="48" t="s">
        <v>67</v>
      </c>
      <c r="E66" s="47">
        <v>39671</v>
      </c>
      <c r="F66" s="47">
        <v>39715</v>
      </c>
      <c r="G66" s="47">
        <v>39952</v>
      </c>
      <c r="H66" s="47">
        <v>40084</v>
      </c>
      <c r="I66" s="51" t="str">
        <f t="shared" si="0"/>
        <v> </v>
      </c>
      <c r="J66" s="51">
        <f t="shared" si="5"/>
        <v>31</v>
      </c>
      <c r="K66" s="51">
        <f t="shared" si="1"/>
        <v>0</v>
      </c>
      <c r="L66" s="51">
        <f t="shared" si="2"/>
        <v>1</v>
      </c>
      <c r="M66" s="51">
        <f t="shared" si="3"/>
        <v>4</v>
      </c>
      <c r="N66" s="51">
        <f t="shared" si="4"/>
        <v>-3</v>
      </c>
      <c r="O66" s="13"/>
      <c r="P66" s="13"/>
      <c r="Q66" s="13"/>
      <c r="R66" s="13"/>
      <c r="S66" s="13"/>
    </row>
    <row r="67" spans="1:19" ht="12.75">
      <c r="A67" s="41" t="s">
        <v>75</v>
      </c>
      <c r="B67" s="48"/>
      <c r="C67" s="48" t="s">
        <v>67</v>
      </c>
      <c r="D67" s="48" t="s">
        <v>67</v>
      </c>
      <c r="E67" s="47" t="s">
        <v>67</v>
      </c>
      <c r="F67" s="47" t="s">
        <v>67</v>
      </c>
      <c r="G67" s="47" t="s">
        <v>67</v>
      </c>
      <c r="H67" s="47" t="s">
        <v>67</v>
      </c>
      <c r="I67" s="51" t="str">
        <f t="shared" si="0"/>
        <v> </v>
      </c>
      <c r="J67" s="51">
        <f t="shared" si="5"/>
        <v>43</v>
      </c>
      <c r="K67" s="51">
        <f t="shared" si="1"/>
        <v>0</v>
      </c>
      <c r="L67" s="51">
        <f t="shared" si="2"/>
        <v>0</v>
      </c>
      <c r="M67" s="51">
        <f t="shared" si="3"/>
        <v>0</v>
      </c>
      <c r="N67" s="51">
        <f t="shared" si="4"/>
        <v>0</v>
      </c>
      <c r="O67" s="13"/>
      <c r="P67" s="13"/>
      <c r="Q67" s="13"/>
      <c r="R67" s="13"/>
      <c r="S67" s="13"/>
    </row>
    <row r="68" spans="1:19" ht="12.75">
      <c r="A68" s="3" t="s">
        <v>47</v>
      </c>
      <c r="B68" s="47">
        <v>37018</v>
      </c>
      <c r="C68" s="48">
        <v>38901</v>
      </c>
      <c r="D68" s="48">
        <v>39318</v>
      </c>
      <c r="E68" s="47">
        <v>39555</v>
      </c>
      <c r="F68" s="47">
        <v>39702</v>
      </c>
      <c r="G68" s="47">
        <v>39933</v>
      </c>
      <c r="H68" s="47">
        <v>40067</v>
      </c>
      <c r="I68" s="51">
        <f t="shared" si="0"/>
        <v>30</v>
      </c>
      <c r="J68" s="51">
        <f t="shared" si="5"/>
        <v>0</v>
      </c>
      <c r="K68" s="51">
        <f t="shared" si="1"/>
        <v>1</v>
      </c>
      <c r="L68" s="51">
        <f t="shared" si="2"/>
        <v>5</v>
      </c>
      <c r="M68" s="51">
        <f t="shared" si="3"/>
        <v>5</v>
      </c>
      <c r="N68" s="51">
        <f t="shared" si="4"/>
        <v>0</v>
      </c>
      <c r="O68" s="13"/>
      <c r="P68" s="13"/>
      <c r="Q68" s="13"/>
      <c r="R68" s="13"/>
      <c r="S68" s="13"/>
    </row>
    <row r="69" spans="1:19" ht="12.75">
      <c r="A69" s="41" t="s">
        <v>29</v>
      </c>
      <c r="B69" s="47">
        <v>37510</v>
      </c>
      <c r="C69" s="48">
        <v>38730</v>
      </c>
      <c r="D69" s="48">
        <v>39255</v>
      </c>
      <c r="E69" s="47">
        <v>39321</v>
      </c>
      <c r="F69" s="47">
        <v>39708</v>
      </c>
      <c r="G69" s="47">
        <v>39895</v>
      </c>
      <c r="H69" s="47">
        <v>40074</v>
      </c>
      <c r="I69" s="51">
        <f aca="true" t="shared" si="6" ref="I69:I94">IF(B69=0," ",ROUNDDOWN(DAYS360(B69,DATE(2003,11,17))/30,0))</f>
        <v>14</v>
      </c>
      <c r="J69" s="51">
        <f t="shared" si="5"/>
        <v>2</v>
      </c>
      <c r="K69" s="51">
        <f aca="true" t="shared" si="7" ref="K69:K94">IF(D69=0," ",IF(D69="n/a",0,ROUNDDOWN(DAYS360(D69,DATE(2007,9,30))/30,0)))</f>
        <v>3</v>
      </c>
      <c r="L69" s="51">
        <f aca="true" t="shared" si="8" ref="L69:L94">IF(E69=0," ",IF(E69="n/a",0,ROUNDDOWN(DAYS360(E69,DATE(2008,9,30))/30,0)))</f>
        <v>13</v>
      </c>
      <c r="M69" s="51">
        <f aca="true" t="shared" si="9" ref="M69:M94">IF(G69=0," ",IF(G69="n/a",0,ROUNDDOWN(DAYS360(G69,DATE(2009,9,30))/30,0)))</f>
        <v>6</v>
      </c>
      <c r="N69" s="51">
        <f t="shared" si="4"/>
        <v>7</v>
      </c>
      <c r="O69" s="13"/>
      <c r="P69" s="13"/>
      <c r="Q69" s="13"/>
      <c r="R69" s="13"/>
      <c r="S69" s="13"/>
    </row>
    <row r="70" spans="1:19" ht="12.75">
      <c r="A70" s="41" t="s">
        <v>89</v>
      </c>
      <c r="B70" s="48"/>
      <c r="C70" s="48">
        <v>36167</v>
      </c>
      <c r="D70" s="48">
        <v>38292</v>
      </c>
      <c r="E70" s="47">
        <v>39129</v>
      </c>
      <c r="F70" s="47">
        <v>39598</v>
      </c>
      <c r="G70" s="47">
        <v>39801</v>
      </c>
      <c r="H70" s="47">
        <v>40030</v>
      </c>
      <c r="I70" s="51" t="str">
        <f t="shared" si="6"/>
        <v> </v>
      </c>
      <c r="J70" s="51">
        <f aca="true" t="shared" si="10" ref="J70:J95">IF(C69=0," ",IF(C69="n/a",0,ROUNDDOWN(DAYS360(C69,DATE(2006,9,30))/30,0)))</f>
        <v>8</v>
      </c>
      <c r="K70" s="51">
        <f t="shared" si="7"/>
        <v>34</v>
      </c>
      <c r="L70" s="51">
        <f t="shared" si="8"/>
        <v>19</v>
      </c>
      <c r="M70" s="51">
        <f t="shared" si="9"/>
        <v>9</v>
      </c>
      <c r="N70" s="51">
        <f t="shared" si="4"/>
        <v>10</v>
      </c>
      <c r="O70" s="13"/>
      <c r="P70" s="13"/>
      <c r="Q70" s="13"/>
      <c r="R70" s="13"/>
      <c r="S70" s="13"/>
    </row>
    <row r="71" spans="1:19" ht="12.75">
      <c r="A71" s="41" t="s">
        <v>115</v>
      </c>
      <c r="B71" s="48"/>
      <c r="C71" s="48" t="s">
        <v>67</v>
      </c>
      <c r="D71" s="48" t="s">
        <v>67</v>
      </c>
      <c r="E71" s="47">
        <v>39713</v>
      </c>
      <c r="F71" s="47">
        <v>39715</v>
      </c>
      <c r="G71" s="47">
        <v>40079</v>
      </c>
      <c r="H71" s="47">
        <v>40086</v>
      </c>
      <c r="I71" s="51" t="str">
        <f t="shared" si="6"/>
        <v> </v>
      </c>
      <c r="J71" s="51">
        <f t="shared" si="10"/>
        <v>92</v>
      </c>
      <c r="K71" s="51">
        <f t="shared" si="7"/>
        <v>0</v>
      </c>
      <c r="L71" s="51">
        <f t="shared" si="8"/>
        <v>0</v>
      </c>
      <c r="M71" s="51">
        <f t="shared" si="9"/>
        <v>0</v>
      </c>
      <c r="N71" s="51">
        <f aca="true" t="shared" si="11" ref="N71:N94">IF(L71=" "," ",IF(M71=" "," ",L71-M71))</f>
        <v>0</v>
      </c>
      <c r="O71" s="13"/>
      <c r="P71" s="13"/>
      <c r="Q71" s="13"/>
      <c r="R71" s="13"/>
      <c r="S71" s="13"/>
    </row>
    <row r="72" spans="1:19" ht="12.75">
      <c r="A72" s="41" t="s">
        <v>12</v>
      </c>
      <c r="B72" s="48">
        <v>37118</v>
      </c>
      <c r="C72" s="48" t="s">
        <v>67</v>
      </c>
      <c r="D72" s="48" t="s">
        <v>67</v>
      </c>
      <c r="E72" s="47">
        <v>39707</v>
      </c>
      <c r="F72" s="47">
        <v>39716</v>
      </c>
      <c r="G72" s="47">
        <v>40036</v>
      </c>
      <c r="H72" s="47">
        <v>40065</v>
      </c>
      <c r="I72" s="51">
        <f t="shared" si="6"/>
        <v>27</v>
      </c>
      <c r="J72" s="51">
        <f t="shared" si="10"/>
        <v>0</v>
      </c>
      <c r="K72" s="51">
        <f t="shared" si="7"/>
        <v>0</v>
      </c>
      <c r="L72" s="51">
        <f t="shared" si="8"/>
        <v>0</v>
      </c>
      <c r="M72" s="51">
        <f t="shared" si="9"/>
        <v>1</v>
      </c>
      <c r="N72" s="51">
        <f t="shared" si="11"/>
        <v>-1</v>
      </c>
      <c r="O72" s="13"/>
      <c r="P72" s="13"/>
      <c r="Q72" s="13"/>
      <c r="R72" s="13"/>
      <c r="S72" s="13"/>
    </row>
    <row r="73" spans="1:19" ht="12.75">
      <c r="A73" s="41" t="s">
        <v>116</v>
      </c>
      <c r="B73" s="48"/>
      <c r="C73" s="48">
        <v>38950</v>
      </c>
      <c r="D73" s="48">
        <v>39239</v>
      </c>
      <c r="E73" s="47" t="s">
        <v>67</v>
      </c>
      <c r="F73" s="47" t="s">
        <v>67</v>
      </c>
      <c r="G73" s="47">
        <v>40035</v>
      </c>
      <c r="H73" s="47">
        <v>40035</v>
      </c>
      <c r="I73" s="51" t="str">
        <f t="shared" si="6"/>
        <v> </v>
      </c>
      <c r="J73" s="51">
        <f t="shared" si="10"/>
        <v>0</v>
      </c>
      <c r="K73" s="51">
        <f t="shared" si="7"/>
        <v>3</v>
      </c>
      <c r="L73" s="51">
        <f t="shared" si="8"/>
        <v>0</v>
      </c>
      <c r="M73" s="51">
        <f t="shared" si="9"/>
        <v>1</v>
      </c>
      <c r="N73" s="51">
        <f t="shared" si="11"/>
        <v>-1</v>
      </c>
      <c r="O73" s="13"/>
      <c r="P73" s="13"/>
      <c r="Q73" s="13"/>
      <c r="R73" s="13"/>
      <c r="S73" s="13"/>
    </row>
    <row r="74" spans="1:19" ht="12.75">
      <c r="A74" s="3" t="s">
        <v>53</v>
      </c>
      <c r="B74" s="47"/>
      <c r="C74" s="48">
        <v>36069</v>
      </c>
      <c r="D74" s="48">
        <v>38755</v>
      </c>
      <c r="E74" s="47">
        <v>37131</v>
      </c>
      <c r="F74" s="47">
        <v>38965</v>
      </c>
      <c r="G74" s="47">
        <v>38686</v>
      </c>
      <c r="H74" s="47">
        <v>39686</v>
      </c>
      <c r="I74" s="51" t="str">
        <f t="shared" si="6"/>
        <v> </v>
      </c>
      <c r="J74" s="51">
        <f t="shared" si="10"/>
        <v>1</v>
      </c>
      <c r="K74" s="51">
        <f t="shared" si="7"/>
        <v>19</v>
      </c>
      <c r="L74" s="51">
        <f t="shared" si="8"/>
        <v>85</v>
      </c>
      <c r="M74" s="51">
        <f t="shared" si="9"/>
        <v>46</v>
      </c>
      <c r="N74" s="51">
        <f t="shared" si="11"/>
        <v>39</v>
      </c>
      <c r="O74" s="13"/>
      <c r="P74" s="13"/>
      <c r="Q74" s="13"/>
      <c r="R74" s="13"/>
      <c r="S74" s="13"/>
    </row>
    <row r="75" spans="1:19" ht="12.75">
      <c r="A75" s="3" t="s">
        <v>117</v>
      </c>
      <c r="B75" s="47"/>
      <c r="C75" s="48" t="s">
        <v>67</v>
      </c>
      <c r="D75" s="48">
        <v>39051</v>
      </c>
      <c r="E75" s="47">
        <v>39051</v>
      </c>
      <c r="F75" s="47">
        <v>39651</v>
      </c>
      <c r="G75" s="47">
        <v>39751</v>
      </c>
      <c r="H75" s="47">
        <v>40065</v>
      </c>
      <c r="I75" s="51" t="str">
        <f t="shared" si="6"/>
        <v> </v>
      </c>
      <c r="J75" s="51">
        <f t="shared" si="10"/>
        <v>95</v>
      </c>
      <c r="K75" s="51">
        <f t="shared" si="7"/>
        <v>10</v>
      </c>
      <c r="L75" s="51">
        <f t="shared" si="8"/>
        <v>22</v>
      </c>
      <c r="M75" s="51">
        <f t="shared" si="9"/>
        <v>11</v>
      </c>
      <c r="N75" s="51">
        <f t="shared" si="11"/>
        <v>11</v>
      </c>
      <c r="O75" s="13"/>
      <c r="P75" s="13"/>
      <c r="Q75" s="13"/>
      <c r="R75" s="13"/>
      <c r="S75" s="13"/>
    </row>
    <row r="76" spans="1:19" ht="12.75">
      <c r="A76" s="3" t="s">
        <v>118</v>
      </c>
      <c r="B76" s="47"/>
      <c r="C76" s="48" t="s">
        <v>67</v>
      </c>
      <c r="D76" s="48" t="s">
        <v>67</v>
      </c>
      <c r="E76" s="47">
        <v>39710</v>
      </c>
      <c r="F76" s="47">
        <v>39715</v>
      </c>
      <c r="G76" s="47">
        <v>40064</v>
      </c>
      <c r="H76" s="47">
        <v>40084</v>
      </c>
      <c r="I76" s="51" t="str">
        <f t="shared" si="6"/>
        <v> </v>
      </c>
      <c r="J76" s="51">
        <f t="shared" si="10"/>
        <v>0</v>
      </c>
      <c r="K76" s="51">
        <f t="shared" si="7"/>
        <v>0</v>
      </c>
      <c r="L76" s="51">
        <f t="shared" si="8"/>
        <v>0</v>
      </c>
      <c r="M76" s="51">
        <f t="shared" si="9"/>
        <v>0</v>
      </c>
      <c r="N76" s="51">
        <f t="shared" si="11"/>
        <v>0</v>
      </c>
      <c r="O76" s="13"/>
      <c r="P76" s="13"/>
      <c r="Q76" s="13"/>
      <c r="R76" s="13"/>
      <c r="S76" s="13"/>
    </row>
    <row r="77" spans="1:19" ht="12.75">
      <c r="A77" s="3" t="s">
        <v>119</v>
      </c>
      <c r="B77" s="47"/>
      <c r="C77" s="48">
        <v>38978</v>
      </c>
      <c r="D77" s="48">
        <v>37866</v>
      </c>
      <c r="E77" s="47">
        <v>37866</v>
      </c>
      <c r="F77" s="47">
        <v>39434</v>
      </c>
      <c r="G77" s="47"/>
      <c r="H77" s="47"/>
      <c r="I77" s="51" t="str">
        <f t="shared" si="6"/>
        <v> </v>
      </c>
      <c r="J77" s="51">
        <f t="shared" si="10"/>
        <v>0</v>
      </c>
      <c r="K77" s="51">
        <f t="shared" si="7"/>
        <v>48</v>
      </c>
      <c r="L77" s="51">
        <f t="shared" si="8"/>
        <v>60</v>
      </c>
      <c r="M77" s="51" t="str">
        <f t="shared" si="9"/>
        <v> </v>
      </c>
      <c r="N77" s="51" t="str">
        <f t="shared" si="11"/>
        <v> </v>
      </c>
      <c r="O77" s="13"/>
      <c r="P77" s="13"/>
      <c r="Q77" s="13"/>
      <c r="R77" s="13"/>
      <c r="S77" s="13"/>
    </row>
    <row r="78" spans="1:19" ht="12.75">
      <c r="A78" s="3" t="s">
        <v>126</v>
      </c>
      <c r="B78" s="47"/>
      <c r="C78" s="48"/>
      <c r="D78" s="48">
        <v>38799</v>
      </c>
      <c r="E78" s="47">
        <v>38790</v>
      </c>
      <c r="F78" s="47">
        <v>39352</v>
      </c>
      <c r="G78" s="47">
        <v>38871</v>
      </c>
      <c r="H78" s="47">
        <v>39966</v>
      </c>
      <c r="I78" s="51" t="str">
        <f t="shared" si="6"/>
        <v> </v>
      </c>
      <c r="J78" s="51">
        <f t="shared" si="10"/>
        <v>0</v>
      </c>
      <c r="K78" s="51">
        <f t="shared" si="7"/>
        <v>18</v>
      </c>
      <c r="L78" s="51">
        <f t="shared" si="8"/>
        <v>30</v>
      </c>
      <c r="M78" s="51">
        <f t="shared" si="9"/>
        <v>39</v>
      </c>
      <c r="N78" s="51">
        <f t="shared" si="11"/>
        <v>-9</v>
      </c>
      <c r="O78" s="13"/>
      <c r="P78" s="13"/>
      <c r="Q78" s="13"/>
      <c r="R78" s="13"/>
      <c r="S78" s="13"/>
    </row>
    <row r="79" spans="1:19" ht="12.75">
      <c r="A79" s="41" t="s">
        <v>91</v>
      </c>
      <c r="B79" s="48"/>
      <c r="C79" s="48">
        <v>38950</v>
      </c>
      <c r="D79" s="48" t="s">
        <v>67</v>
      </c>
      <c r="E79" s="47">
        <v>39703</v>
      </c>
      <c r="F79" s="47">
        <v>39713</v>
      </c>
      <c r="G79" s="47">
        <v>39976</v>
      </c>
      <c r="H79" s="47">
        <v>40064</v>
      </c>
      <c r="I79" s="51" t="str">
        <f t="shared" si="6"/>
        <v> </v>
      </c>
      <c r="J79" s="51" t="str">
        <f t="shared" si="10"/>
        <v> </v>
      </c>
      <c r="K79" s="51">
        <f t="shared" si="7"/>
        <v>0</v>
      </c>
      <c r="L79" s="51">
        <f t="shared" si="8"/>
        <v>0</v>
      </c>
      <c r="M79" s="51">
        <f t="shared" si="9"/>
        <v>3</v>
      </c>
      <c r="N79" s="51">
        <f t="shared" si="11"/>
        <v>-3</v>
      </c>
      <c r="O79" s="13"/>
      <c r="P79" s="13"/>
      <c r="Q79" s="13"/>
      <c r="R79" s="13"/>
      <c r="S79" s="13"/>
    </row>
    <row r="80" spans="1:19" ht="12.75">
      <c r="A80" s="41" t="s">
        <v>92</v>
      </c>
      <c r="B80" s="48"/>
      <c r="C80" s="48">
        <v>38201</v>
      </c>
      <c r="D80" s="48" t="s">
        <v>67</v>
      </c>
      <c r="E80" s="47">
        <v>39497</v>
      </c>
      <c r="F80" s="47">
        <v>39696</v>
      </c>
      <c r="G80" s="47">
        <v>39544</v>
      </c>
      <c r="H80" s="47">
        <v>39909</v>
      </c>
      <c r="I80" s="51" t="str">
        <f t="shared" si="6"/>
        <v> </v>
      </c>
      <c r="J80" s="51">
        <f t="shared" si="10"/>
        <v>1</v>
      </c>
      <c r="K80" s="51">
        <f t="shared" si="7"/>
        <v>0</v>
      </c>
      <c r="L80" s="51">
        <f t="shared" si="8"/>
        <v>7</v>
      </c>
      <c r="M80" s="51">
        <f t="shared" si="9"/>
        <v>17</v>
      </c>
      <c r="N80" s="51">
        <f t="shared" si="11"/>
        <v>-10</v>
      </c>
      <c r="O80" s="13"/>
      <c r="P80" s="13"/>
      <c r="Q80" s="13"/>
      <c r="R80" s="13"/>
      <c r="S80" s="13"/>
    </row>
    <row r="81" spans="1:19" ht="12.75">
      <c r="A81" s="41" t="s">
        <v>120</v>
      </c>
      <c r="B81" s="48"/>
      <c r="C81" s="48" t="s">
        <v>67</v>
      </c>
      <c r="D81" s="48" t="s">
        <v>67</v>
      </c>
      <c r="E81" s="47" t="s">
        <v>67</v>
      </c>
      <c r="F81" s="47" t="s">
        <v>67</v>
      </c>
      <c r="G81" s="47" t="s">
        <v>67</v>
      </c>
      <c r="H81" s="47" t="s">
        <v>67</v>
      </c>
      <c r="I81" s="51" t="str">
        <f t="shared" si="6"/>
        <v> </v>
      </c>
      <c r="J81" s="51">
        <f t="shared" si="10"/>
        <v>25</v>
      </c>
      <c r="K81" s="51">
        <f t="shared" si="7"/>
        <v>0</v>
      </c>
      <c r="L81" s="51">
        <f t="shared" si="8"/>
        <v>0</v>
      </c>
      <c r="M81" s="51">
        <f t="shared" si="9"/>
        <v>0</v>
      </c>
      <c r="N81" s="51">
        <f t="shared" si="11"/>
        <v>0</v>
      </c>
      <c r="O81" s="13"/>
      <c r="P81" s="13"/>
      <c r="Q81" s="13"/>
      <c r="R81" s="13"/>
      <c r="S81" s="13"/>
    </row>
    <row r="82" spans="1:19" ht="12.75">
      <c r="A82" s="41" t="s">
        <v>34</v>
      </c>
      <c r="B82" s="48"/>
      <c r="C82" s="48">
        <v>38385</v>
      </c>
      <c r="D82" s="48">
        <v>38398</v>
      </c>
      <c r="E82" s="47">
        <v>38385</v>
      </c>
      <c r="F82" s="47">
        <v>39713</v>
      </c>
      <c r="G82" s="47" t="s">
        <v>67</v>
      </c>
      <c r="H82" s="47" t="s">
        <v>67</v>
      </c>
      <c r="I82" s="51" t="str">
        <f t="shared" si="6"/>
        <v> </v>
      </c>
      <c r="J82" s="51">
        <f t="shared" si="10"/>
        <v>0</v>
      </c>
      <c r="K82" s="51">
        <f t="shared" si="7"/>
        <v>31</v>
      </c>
      <c r="L82" s="51">
        <f t="shared" si="8"/>
        <v>43</v>
      </c>
      <c r="M82" s="51">
        <f t="shared" si="9"/>
        <v>0</v>
      </c>
      <c r="N82" s="51">
        <f t="shared" si="11"/>
        <v>43</v>
      </c>
      <c r="O82" s="13"/>
      <c r="P82" s="13"/>
      <c r="Q82" s="13"/>
      <c r="R82" s="13"/>
      <c r="S82" s="13"/>
    </row>
    <row r="83" spans="1:19" ht="12.75">
      <c r="A83" s="3" t="s">
        <v>48</v>
      </c>
      <c r="B83" s="47">
        <v>37640</v>
      </c>
      <c r="C83" s="48">
        <v>38852</v>
      </c>
      <c r="D83" s="48">
        <v>39231</v>
      </c>
      <c r="E83" s="47">
        <v>39435</v>
      </c>
      <c r="F83" s="47">
        <v>39708</v>
      </c>
      <c r="G83" s="47">
        <v>39660</v>
      </c>
      <c r="H83" s="47">
        <v>40044</v>
      </c>
      <c r="I83" s="51">
        <f t="shared" si="6"/>
        <v>9</v>
      </c>
      <c r="J83" s="51">
        <f t="shared" si="10"/>
        <v>19</v>
      </c>
      <c r="K83" s="51">
        <f t="shared" si="7"/>
        <v>4</v>
      </c>
      <c r="L83" s="51">
        <f t="shared" si="8"/>
        <v>9</v>
      </c>
      <c r="M83" s="51">
        <f t="shared" si="9"/>
        <v>14</v>
      </c>
      <c r="N83" s="51">
        <f t="shared" si="11"/>
        <v>-5</v>
      </c>
      <c r="O83" s="13"/>
      <c r="P83" s="13"/>
      <c r="Q83" s="13"/>
      <c r="R83" s="13"/>
      <c r="S83" s="13"/>
    </row>
    <row r="84" spans="1:19" ht="12.75">
      <c r="A84" s="41" t="s">
        <v>35</v>
      </c>
      <c r="B84" s="47">
        <v>37320</v>
      </c>
      <c r="C84" s="48">
        <v>37533</v>
      </c>
      <c r="D84" s="48">
        <v>38293</v>
      </c>
      <c r="E84" s="47">
        <v>38565</v>
      </c>
      <c r="F84" s="47">
        <v>39220</v>
      </c>
      <c r="G84" s="47">
        <v>38869</v>
      </c>
      <c r="H84" s="47">
        <v>39680</v>
      </c>
      <c r="I84" s="51">
        <f t="shared" si="6"/>
        <v>20</v>
      </c>
      <c r="J84" s="51">
        <f t="shared" si="10"/>
        <v>4</v>
      </c>
      <c r="K84" s="51">
        <f t="shared" si="7"/>
        <v>34</v>
      </c>
      <c r="L84" s="51">
        <f t="shared" si="8"/>
        <v>37</v>
      </c>
      <c r="M84" s="51">
        <f t="shared" si="9"/>
        <v>39</v>
      </c>
      <c r="N84" s="51">
        <f t="shared" si="11"/>
        <v>-2</v>
      </c>
      <c r="O84" s="13"/>
      <c r="P84" s="13"/>
      <c r="Q84" s="13"/>
      <c r="R84" s="13"/>
      <c r="S84" s="13"/>
    </row>
    <row r="85" spans="1:19" ht="12.75">
      <c r="A85" s="41" t="s">
        <v>36</v>
      </c>
      <c r="B85" s="47">
        <v>37141</v>
      </c>
      <c r="C85" s="48">
        <v>38574</v>
      </c>
      <c r="D85" s="48">
        <v>39090</v>
      </c>
      <c r="E85" s="47">
        <v>39399</v>
      </c>
      <c r="F85" s="47">
        <v>39490</v>
      </c>
      <c r="G85" s="47">
        <v>39969</v>
      </c>
      <c r="H85" s="47">
        <v>39976</v>
      </c>
      <c r="I85" s="51">
        <f t="shared" si="6"/>
        <v>26</v>
      </c>
      <c r="J85" s="51">
        <f t="shared" si="10"/>
        <v>47</v>
      </c>
      <c r="K85" s="51">
        <f t="shared" si="7"/>
        <v>8</v>
      </c>
      <c r="L85" s="51">
        <f t="shared" si="8"/>
        <v>10</v>
      </c>
      <c r="M85" s="51">
        <f t="shared" si="9"/>
        <v>3</v>
      </c>
      <c r="N85" s="51">
        <f t="shared" si="11"/>
        <v>7</v>
      </c>
      <c r="O85" s="13"/>
      <c r="P85" s="13"/>
      <c r="Q85" s="13"/>
      <c r="R85" s="13"/>
      <c r="S85" s="13"/>
    </row>
    <row r="86" spans="1:19" ht="12.75">
      <c r="A86" s="41" t="s">
        <v>121</v>
      </c>
      <c r="B86" s="47"/>
      <c r="C86" s="48" t="s">
        <v>67</v>
      </c>
      <c r="D86" s="48" t="s">
        <v>67</v>
      </c>
      <c r="E86" s="47" t="s">
        <v>67</v>
      </c>
      <c r="F86" s="47" t="s">
        <v>67</v>
      </c>
      <c r="G86" s="47" t="s">
        <v>67</v>
      </c>
      <c r="H86" s="47" t="s">
        <v>67</v>
      </c>
      <c r="I86" s="51" t="str">
        <f t="shared" si="6"/>
        <v> </v>
      </c>
      <c r="J86" s="51">
        <f t="shared" si="10"/>
        <v>13</v>
      </c>
      <c r="K86" s="51">
        <f t="shared" si="7"/>
        <v>0</v>
      </c>
      <c r="L86" s="51">
        <f t="shared" si="8"/>
        <v>0</v>
      </c>
      <c r="M86" s="51">
        <f t="shared" si="9"/>
        <v>0</v>
      </c>
      <c r="N86" s="51">
        <f t="shared" si="11"/>
        <v>0</v>
      </c>
      <c r="O86" s="13"/>
      <c r="P86" s="13"/>
      <c r="Q86" s="13"/>
      <c r="R86" s="13"/>
      <c r="S86" s="13"/>
    </row>
    <row r="87" spans="1:19" ht="12.75">
      <c r="A87" s="41" t="s">
        <v>133</v>
      </c>
      <c r="B87" s="47"/>
      <c r="C87" s="48" t="s">
        <v>67</v>
      </c>
      <c r="D87" s="48" t="s">
        <v>67</v>
      </c>
      <c r="E87" s="47" t="s">
        <v>67</v>
      </c>
      <c r="F87" s="47" t="s">
        <v>67</v>
      </c>
      <c r="G87" s="47">
        <v>40073</v>
      </c>
      <c r="H87" s="47">
        <v>40073</v>
      </c>
      <c r="I87" s="51" t="str">
        <f t="shared" si="6"/>
        <v> </v>
      </c>
      <c r="J87" s="51">
        <f t="shared" si="10"/>
        <v>0</v>
      </c>
      <c r="K87" s="51">
        <f t="shared" si="7"/>
        <v>0</v>
      </c>
      <c r="L87" s="51">
        <f t="shared" si="8"/>
        <v>0</v>
      </c>
      <c r="M87" s="51">
        <f t="shared" si="9"/>
        <v>0</v>
      </c>
      <c r="N87" s="51">
        <f t="shared" si="11"/>
        <v>0</v>
      </c>
      <c r="O87" s="13"/>
      <c r="P87" s="13"/>
      <c r="Q87" s="13"/>
      <c r="R87" s="13"/>
      <c r="S87" s="13"/>
    </row>
    <row r="88" spans="1:19" ht="12.75">
      <c r="A88" s="41" t="s">
        <v>93</v>
      </c>
      <c r="B88" s="48"/>
      <c r="C88" s="48">
        <v>38833</v>
      </c>
      <c r="D88" s="48" t="s">
        <v>67</v>
      </c>
      <c r="E88" s="47" t="s">
        <v>67</v>
      </c>
      <c r="F88" s="47" t="s">
        <v>67</v>
      </c>
      <c r="G88" s="47">
        <v>39811</v>
      </c>
      <c r="H88" s="47">
        <v>40049</v>
      </c>
      <c r="I88" s="51" t="str">
        <f t="shared" si="6"/>
        <v> </v>
      </c>
      <c r="J88" s="51">
        <f t="shared" si="10"/>
        <v>0</v>
      </c>
      <c r="K88" s="51">
        <f t="shared" si="7"/>
        <v>0</v>
      </c>
      <c r="L88" s="51">
        <f t="shared" si="8"/>
        <v>0</v>
      </c>
      <c r="M88" s="51">
        <f t="shared" si="9"/>
        <v>9</v>
      </c>
      <c r="N88" s="51">
        <f t="shared" si="11"/>
        <v>-9</v>
      </c>
      <c r="O88" s="13"/>
      <c r="P88" s="13"/>
      <c r="Q88" s="13"/>
      <c r="R88" s="13"/>
      <c r="S88" s="13"/>
    </row>
    <row r="89" spans="1:19" ht="12.75">
      <c r="A89" s="41" t="s">
        <v>122</v>
      </c>
      <c r="B89" s="47"/>
      <c r="C89" s="48" t="s">
        <v>67</v>
      </c>
      <c r="D89" s="48" t="s">
        <v>67</v>
      </c>
      <c r="E89" s="47" t="s">
        <v>67</v>
      </c>
      <c r="F89" s="47" t="s">
        <v>67</v>
      </c>
      <c r="G89" s="47"/>
      <c r="H89" s="47"/>
      <c r="I89" s="51" t="str">
        <f t="shared" si="6"/>
        <v> </v>
      </c>
      <c r="J89" s="51">
        <f t="shared" si="10"/>
        <v>5</v>
      </c>
      <c r="K89" s="51">
        <f t="shared" si="7"/>
        <v>0</v>
      </c>
      <c r="L89" s="51">
        <f t="shared" si="8"/>
        <v>0</v>
      </c>
      <c r="M89" s="51" t="str">
        <f t="shared" si="9"/>
        <v> </v>
      </c>
      <c r="N89" s="51" t="str">
        <f t="shared" si="11"/>
        <v> </v>
      </c>
      <c r="O89" s="13"/>
      <c r="P89" s="13"/>
      <c r="Q89" s="13"/>
      <c r="R89" s="13"/>
      <c r="S89" s="13"/>
    </row>
    <row r="90" spans="1:19" ht="12.75">
      <c r="A90" s="3" t="s">
        <v>40</v>
      </c>
      <c r="B90" s="47">
        <v>34677</v>
      </c>
      <c r="C90" s="48">
        <v>34033</v>
      </c>
      <c r="D90" s="48">
        <v>34036</v>
      </c>
      <c r="E90" s="47">
        <v>34394</v>
      </c>
      <c r="F90" s="47">
        <v>36598</v>
      </c>
      <c r="G90" s="47">
        <v>36412</v>
      </c>
      <c r="H90" s="47">
        <v>37363</v>
      </c>
      <c r="I90" s="51">
        <f t="shared" si="6"/>
        <v>107</v>
      </c>
      <c r="J90" s="51">
        <f t="shared" si="10"/>
        <v>0</v>
      </c>
      <c r="K90" s="51">
        <f t="shared" si="7"/>
        <v>174</v>
      </c>
      <c r="L90" s="51">
        <f t="shared" si="8"/>
        <v>174</v>
      </c>
      <c r="M90" s="51">
        <f t="shared" si="9"/>
        <v>120</v>
      </c>
      <c r="N90" s="51">
        <f t="shared" si="11"/>
        <v>54</v>
      </c>
      <c r="O90" s="13"/>
      <c r="P90" s="13"/>
      <c r="Q90" s="13"/>
      <c r="R90" s="13"/>
      <c r="S90" s="13"/>
    </row>
    <row r="91" spans="1:19" ht="12.75">
      <c r="A91" s="41" t="s">
        <v>37</v>
      </c>
      <c r="B91" s="48"/>
      <c r="C91" s="48">
        <v>38897</v>
      </c>
      <c r="D91" s="48" t="s">
        <v>67</v>
      </c>
      <c r="E91" s="47">
        <v>39539</v>
      </c>
      <c r="F91" s="47">
        <v>39708</v>
      </c>
      <c r="G91" s="47">
        <v>39820</v>
      </c>
      <c r="H91" s="47">
        <v>40070</v>
      </c>
      <c r="I91" s="51" t="str">
        <f t="shared" si="6"/>
        <v> </v>
      </c>
      <c r="J91" s="51">
        <f t="shared" si="10"/>
        <v>162</v>
      </c>
      <c r="K91" s="51">
        <f t="shared" si="7"/>
        <v>0</v>
      </c>
      <c r="L91" s="51">
        <f t="shared" si="8"/>
        <v>5</v>
      </c>
      <c r="M91" s="51">
        <f t="shared" si="9"/>
        <v>8</v>
      </c>
      <c r="N91" s="51">
        <f t="shared" si="11"/>
        <v>-3</v>
      </c>
      <c r="O91" s="13"/>
      <c r="P91" s="13"/>
      <c r="Q91" s="13"/>
      <c r="R91" s="13"/>
      <c r="S91" s="13"/>
    </row>
    <row r="92" spans="1:19" ht="12.75">
      <c r="A92" s="41" t="s">
        <v>123</v>
      </c>
      <c r="B92" s="48"/>
      <c r="C92" s="48" t="s">
        <v>67</v>
      </c>
      <c r="D92" s="48">
        <v>39160</v>
      </c>
      <c r="E92" s="47">
        <v>39160</v>
      </c>
      <c r="F92" s="47">
        <v>39632</v>
      </c>
      <c r="G92" s="47">
        <v>39995</v>
      </c>
      <c r="H92" s="47">
        <v>40078</v>
      </c>
      <c r="I92" s="51" t="str">
        <f t="shared" si="6"/>
        <v> </v>
      </c>
      <c r="J92" s="51">
        <f t="shared" si="10"/>
        <v>3</v>
      </c>
      <c r="K92" s="51">
        <f t="shared" si="7"/>
        <v>6</v>
      </c>
      <c r="L92" s="51">
        <f t="shared" si="8"/>
        <v>18</v>
      </c>
      <c r="M92" s="51">
        <f t="shared" si="9"/>
        <v>2</v>
      </c>
      <c r="N92" s="51">
        <f t="shared" si="11"/>
        <v>16</v>
      </c>
      <c r="O92" s="13"/>
      <c r="P92" s="13"/>
      <c r="Q92" s="13"/>
      <c r="R92" s="13"/>
      <c r="S92" s="13"/>
    </row>
    <row r="93" spans="1:19" ht="12.75">
      <c r="A93" s="41" t="s">
        <v>124</v>
      </c>
      <c r="B93" s="48"/>
      <c r="C93" s="48">
        <v>38832</v>
      </c>
      <c r="D93" s="48">
        <v>39106</v>
      </c>
      <c r="E93" s="47">
        <v>39253</v>
      </c>
      <c r="F93" s="47">
        <v>39458</v>
      </c>
      <c r="G93" s="47">
        <v>39457</v>
      </c>
      <c r="H93" s="47">
        <v>39940</v>
      </c>
      <c r="I93" s="51" t="str">
        <f t="shared" si="6"/>
        <v> </v>
      </c>
      <c r="J93" s="51">
        <f t="shared" si="10"/>
        <v>0</v>
      </c>
      <c r="K93" s="51">
        <f t="shared" si="7"/>
        <v>8</v>
      </c>
      <c r="L93" s="51">
        <f t="shared" si="8"/>
        <v>15</v>
      </c>
      <c r="M93" s="51">
        <f t="shared" si="9"/>
        <v>20</v>
      </c>
      <c r="N93" s="51">
        <f t="shared" si="11"/>
        <v>-5</v>
      </c>
      <c r="O93" s="13"/>
      <c r="P93" s="13"/>
      <c r="Q93" s="13"/>
      <c r="R93" s="13"/>
      <c r="S93" s="13"/>
    </row>
    <row r="94" spans="1:19" ht="12.75">
      <c r="A94" s="3" t="s">
        <v>64</v>
      </c>
      <c r="B94" s="49"/>
      <c r="C94" s="48"/>
      <c r="D94" s="38">
        <v>37665</v>
      </c>
      <c r="E94" s="47">
        <v>37706</v>
      </c>
      <c r="F94" s="47">
        <v>38386</v>
      </c>
      <c r="G94" s="47">
        <v>38811</v>
      </c>
      <c r="H94" s="47">
        <v>39493</v>
      </c>
      <c r="I94" s="51" t="str">
        <f t="shared" si="6"/>
        <v> </v>
      </c>
      <c r="J94" s="51">
        <f t="shared" si="10"/>
        <v>5</v>
      </c>
      <c r="K94" s="51">
        <f t="shared" si="7"/>
        <v>55</v>
      </c>
      <c r="L94" s="51">
        <f t="shared" si="8"/>
        <v>66</v>
      </c>
      <c r="M94" s="51">
        <f t="shared" si="9"/>
        <v>41</v>
      </c>
      <c r="N94" s="51">
        <f t="shared" si="11"/>
        <v>25</v>
      </c>
      <c r="O94" s="13"/>
      <c r="P94" s="13"/>
      <c r="Q94" s="13"/>
      <c r="R94" s="13"/>
      <c r="S94" s="13"/>
    </row>
    <row r="95" spans="1:19" ht="38.25">
      <c r="A95" s="21" t="s">
        <v>128</v>
      </c>
      <c r="B95" s="49"/>
      <c r="C95" s="48"/>
      <c r="E95" s="47"/>
      <c r="F95" s="47"/>
      <c r="G95" s="47"/>
      <c r="H95" s="47"/>
      <c r="I95" s="51">
        <f>ROUNDDOWN(SUM(I5:I94)/COUNT(I5:I94),0)</f>
        <v>78</v>
      </c>
      <c r="J95" s="51" t="str">
        <f t="shared" si="10"/>
        <v> </v>
      </c>
      <c r="K95" s="51">
        <f>ROUNDDOWN(SUM(K5:K94)/(COUNT(K5:K94)+35),0)</f>
        <v>20</v>
      </c>
      <c r="L95" s="51">
        <f>ROUNDDOWN(SUM(L5:L94)/(COUNT(L5:L94)+23),0)</f>
        <v>25</v>
      </c>
      <c r="M95" s="51">
        <f>ROUNDDOWN(SUM(M5:M94)/(COUNT(M5:M94)+11),0)</f>
        <v>26</v>
      </c>
      <c r="N95" s="51"/>
      <c r="O95" s="13"/>
      <c r="P95" s="13"/>
      <c r="Q95" s="13"/>
      <c r="R95" s="13"/>
      <c r="S95" s="13"/>
    </row>
    <row r="96" spans="1:19" ht="12.75">
      <c r="A96" s="3"/>
      <c r="B96" s="42"/>
      <c r="C96" s="43"/>
      <c r="D96" s="43"/>
      <c r="E96" s="44"/>
      <c r="F96" s="44"/>
      <c r="G96" s="44"/>
      <c r="H96" s="44"/>
      <c r="I96" s="44"/>
      <c r="J96" s="51">
        <f>ROUNDDOWN(SUM(J5:J95)/(COUNT(J5:J95)+31),0)</f>
        <v>21</v>
      </c>
      <c r="K96" s="44"/>
      <c r="L96" s="44"/>
      <c r="M96" s="44"/>
      <c r="N96" s="44"/>
      <c r="O96" s="44"/>
      <c r="P96" s="44"/>
      <c r="Q96" s="44"/>
      <c r="R96" s="44"/>
      <c r="S96" s="44"/>
    </row>
    <row r="97" spans="1:10" ht="12.75">
      <c r="A97" s="37" t="s">
        <v>138</v>
      </c>
      <c r="G97" s="45"/>
      <c r="H97" s="45"/>
      <c r="J97" s="52"/>
    </row>
    <row r="98" spans="6:19" ht="12.75">
      <c r="F98" s="45"/>
      <c r="G98" s="45"/>
      <c r="H98" s="45"/>
      <c r="I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7:19" ht="12.75"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7:10" ht="12.75">
      <c r="G100" s="45"/>
      <c r="J100" s="45"/>
    </row>
    <row r="101" ht="12.75">
      <c r="G101" s="45"/>
    </row>
    <row r="102" spans="6:19" ht="12.75">
      <c r="F102" s="45"/>
      <c r="G102" s="45"/>
      <c r="H102" s="45"/>
      <c r="I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6:19" ht="12.75"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6:19" ht="12.75"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ht="12.75">
      <c r="J105" s="45"/>
    </row>
  </sheetData>
  <sheetProtection/>
  <conditionalFormatting sqref="A96:I104 K96:S104 J97:J105">
    <cfRule type="expression" priority="1" dxfId="1" stopIfTrue="1">
      <formula>MOD(ROW(),2)=0</formula>
    </cfRule>
  </conditionalFormatting>
  <conditionalFormatting sqref="A3:I95 K3:N95 J3:J96">
    <cfRule type="expression" priority="2" dxfId="0" stopIfTrue="1">
      <formula>MOD(ROW(),2)=0</formula>
    </cfRule>
  </conditionalFormatting>
  <printOptions/>
  <pageMargins left="0.5" right="0.5" top="0.25" bottom="0.25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Security Archive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nielsen</dc:creator>
  <cp:keywords/>
  <dc:description/>
  <cp:lastModifiedBy>yvette</cp:lastModifiedBy>
  <cp:lastPrinted>2010-03-13T21:39:09Z</cp:lastPrinted>
  <dcterms:created xsi:type="dcterms:W3CDTF">2007-03-01T16:15:40Z</dcterms:created>
  <dcterms:modified xsi:type="dcterms:W3CDTF">2010-03-14T01:45:00Z</dcterms:modified>
  <cp:category/>
  <cp:version/>
  <cp:contentType/>
  <cp:contentStatus/>
</cp:coreProperties>
</file>